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BOVINO" sheetId="11" r:id="rId1"/>
  </sheets>
  <definedNames>
    <definedName name="_xlnm.Print_Area" localSheetId="0">BOVINO!$A$1:$G$87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1" l="1"/>
  <c r="G48" i="11"/>
  <c r="G47" i="11"/>
  <c r="G45" i="11"/>
  <c r="G44" i="11"/>
  <c r="G43" i="11"/>
  <c r="G42" i="11"/>
  <c r="G41" i="11"/>
  <c r="G25" i="11"/>
  <c r="G24" i="11"/>
  <c r="G23" i="11"/>
  <c r="G22" i="11"/>
  <c r="G21" i="11"/>
  <c r="G26" i="11" l="1"/>
  <c r="G51" i="11" l="1"/>
  <c r="C78" i="11" s="1"/>
  <c r="C76" i="11"/>
  <c r="G61" i="11"/>
  <c r="C79" i="11"/>
  <c r="C75" i="11" l="1"/>
  <c r="C77" i="11" l="1"/>
  <c r="G58" i="11"/>
  <c r="G59" i="11" s="1"/>
  <c r="C80" i="11" s="1"/>
  <c r="C81" i="11" l="1"/>
  <c r="D78" i="11" s="1"/>
  <c r="G60" i="11"/>
  <c r="G62" i="11" s="1"/>
  <c r="D80" i="11" l="1"/>
  <c r="D76" i="11"/>
  <c r="D77" i="11"/>
  <c r="D75" i="11"/>
  <c r="D79" i="11"/>
  <c r="C86" i="11"/>
  <c r="E86" i="11"/>
  <c r="D86" i="11"/>
  <c r="D81" i="11" l="1"/>
</calcChain>
</file>

<file path=xl/sharedStrings.xml><?xml version="1.0" encoding="utf-8"?>
<sst xmlns="http://schemas.openxmlformats.org/spreadsheetml/2006/main" count="135" uniqueCount="95">
  <si>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</si>
  <si>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</si>
  <si>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</si>
  <si>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</si>
  <si>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</si>
  <si>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</si>
  <si>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</si>
  <si>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</si>
  <si>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</si>
  <si>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</si>
  <si>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</si>
  <si>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</si>
  <si>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</si>
  <si>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</si>
  <si>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</si>
  <si>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</si>
  <si>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</si>
  <si>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</si>
  <si>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</si>
  <si>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</si>
  <si>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</si>
  <si>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</si>
  <si>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</si>
  <si>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</si>
  <si>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</si>
  <si>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</si>
  <si>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</si>
  <si>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</si>
  <si>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</si>
  <si>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</si>
  <si>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</si>
  <si>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</si>
  <si>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</si>
  <si>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</si>
  <si>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</si>
  <si>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</si>
  <si>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</si>
  <si>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</si>
  <si>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</si>
  <si>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</si>
  <si>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</si>
  <si>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</si>
  <si>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</si>
  <si>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</si>
  <si>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</si>
  <si>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</si>
  <si>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</si>
  <si>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</si>
  <si>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</si>
  <si>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</si>
  <si>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</si>
  <si>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</si>
  <si>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</si>
  <si>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</si>
  <si>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</si>
  <si>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LOS ANGELES</t>
  </si>
  <si>
    <t>MEDIO</t>
  </si>
  <si>
    <t>DOBLE PROPOSITO</t>
  </si>
  <si>
    <t>ANUAL</t>
  </si>
  <si>
    <t>AREA</t>
  </si>
  <si>
    <t>FERIA / VENTA EN PREDIO</t>
  </si>
  <si>
    <t>SEQUIA, ESTRÉS CALORICO, ENFERMEDADES</t>
  </si>
  <si>
    <t>OPERATIVO SANITARIO OTOÑO</t>
  </si>
  <si>
    <t>MARZO</t>
  </si>
  <si>
    <t>OPERATIVO SANITARIO PRIMAVERA</t>
  </si>
  <si>
    <t>SEPTIEMBRE</t>
  </si>
  <si>
    <t>CASTRACION Y DESBOTONE</t>
  </si>
  <si>
    <t>REVACUNACIÓN TERNEROS</t>
  </si>
  <si>
    <t>APLICACIÓN DIIO</t>
  </si>
  <si>
    <t>MANEJO SANITARIO</t>
  </si>
  <si>
    <t>SOFOMAX</t>
  </si>
  <si>
    <t>ML</t>
  </si>
  <si>
    <t>MARZO/SEPTIEMBRE</t>
  </si>
  <si>
    <t>COSTRIBAC 8 GOLD</t>
  </si>
  <si>
    <t>JERINGAS 2 ML</t>
  </si>
  <si>
    <t>U</t>
  </si>
  <si>
    <t>ARETES CONTROL MOSCA DE LOS CUERNOS</t>
  </si>
  <si>
    <t>DIIO</t>
  </si>
  <si>
    <t>SUPLEMENTACIÓN</t>
  </si>
  <si>
    <t>COFORTA</t>
  </si>
  <si>
    <t>MARZO-ABRIL/SEPTIEMBRE</t>
  </si>
  <si>
    <t>JERINGAS 10 ML</t>
  </si>
  <si>
    <t>PRADERAS</t>
  </si>
  <si>
    <t>FERTILIZACION 0,5 HÁ PRADERA NATURAL CON FERTIYESO</t>
  </si>
  <si>
    <t>TON</t>
  </si>
  <si>
    <t>OTOÑO</t>
  </si>
  <si>
    <t>RENDIMIENTO : KG TERNERO/HA)</t>
  </si>
  <si>
    <t>PRECIO ESPERADO ($/kg)</t>
  </si>
  <si>
    <t>Rendimiento (kg/hà)</t>
  </si>
  <si>
    <t>Costo unitario ($/kg)) (*)</t>
  </si>
  <si>
    <t>ESCENARIOS COSTO UNITARIO  ($/kg)</t>
  </si>
  <si>
    <t>Subtotal Otros</t>
  </si>
  <si>
    <t xml:space="preserve">BOVINO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</si>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</sst>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2"/>
    <xf numFmtId="0" fontId="1" fillId="0" borderId="2"/>
  </cellStyleXfs>
  <cellXfs count="107">
    <xf numFmtId="0" fontId="0" fillId="0" borderId="0" xfId="0" applyFont="1" applyAlignment="1"/>
    <xf numFmtId="49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/>
    <xf numFmtId="0" fontId="2" fillId="2" borderId="3" xfId="0" applyFont="1" applyFill="1" applyBorder="1" applyAlignment="1"/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2" fillId="0" borderId="2" xfId="0" applyNumberFormat="1" applyFont="1" applyBorder="1" applyAlignment="1"/>
    <xf numFmtId="0" fontId="2" fillId="0" borderId="2" xfId="0" applyFont="1" applyBorder="1" applyAlignment="1"/>
    <xf numFmtId="0" fontId="7" fillId="10" borderId="3" xfId="0" applyFont="1" applyFill="1" applyBorder="1" applyAlignment="1">
      <alignment horizontal="right" vertical="top" wrapText="1"/>
    </xf>
    <xf numFmtId="3" fontId="7" fillId="10" borderId="3" xfId="0" applyNumberFormat="1" applyFont="1" applyFill="1" applyBorder="1" applyAlignment="1">
      <alignment horizontal="right" vertical="top" wrapText="1"/>
    </xf>
    <xf numFmtId="17" fontId="7" fillId="10" borderId="3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wrapText="1"/>
    </xf>
    <xf numFmtId="14" fontId="2" fillId="2" borderId="2" xfId="0" applyNumberFormat="1" applyFont="1" applyFill="1" applyBorder="1" applyAlignment="1"/>
    <xf numFmtId="0" fontId="2" fillId="2" borderId="2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7" fillId="10" borderId="3" xfId="0" applyFont="1" applyFill="1" applyBorder="1" applyAlignment="1">
      <alignment horizontal="left" wrapText="1"/>
    </xf>
    <xf numFmtId="0" fontId="7" fillId="10" borderId="3" xfId="0" applyFont="1" applyFill="1" applyBorder="1" applyAlignment="1">
      <alignment horizontal="center"/>
    </xf>
    <xf numFmtId="3" fontId="7" fillId="10" borderId="3" xfId="0" applyNumberFormat="1" applyFont="1" applyFill="1" applyBorder="1" applyAlignment="1">
      <alignment horizontal="right"/>
    </xf>
    <xf numFmtId="3" fontId="9" fillId="10" borderId="3" xfId="0" applyNumberFormat="1" applyFont="1" applyFill="1" applyBorder="1"/>
    <xf numFmtId="0" fontId="7" fillId="10" borderId="3" xfId="0" applyFont="1" applyFill="1" applyBorder="1" applyAlignment="1">
      <alignment horizontal="left"/>
    </xf>
    <xf numFmtId="3" fontId="2" fillId="2" borderId="2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10" fillId="0" borderId="3" xfId="0" applyFont="1" applyBorder="1" applyAlignment="1"/>
    <xf numFmtId="0" fontId="10" fillId="0" borderId="3" xfId="0" applyFont="1" applyBorder="1" applyAlignment="1">
      <alignment horizontal="center"/>
    </xf>
    <xf numFmtId="3" fontId="9" fillId="0" borderId="3" xfId="0" applyNumberFormat="1" applyFont="1" applyBorder="1" applyAlignment="1"/>
    <xf numFmtId="0" fontId="11" fillId="10" borderId="3" xfId="0" applyFont="1" applyFill="1" applyBorder="1" applyAlignment="1">
      <alignment horizontal="left" wrapText="1"/>
    </xf>
    <xf numFmtId="0" fontId="9" fillId="10" borderId="3" xfId="0" applyFont="1" applyFill="1" applyBorder="1" applyAlignment="1">
      <alignment horizontal="center" wrapText="1"/>
    </xf>
    <xf numFmtId="0" fontId="9" fillId="10" borderId="3" xfId="0" applyFont="1" applyFill="1" applyBorder="1" applyAlignment="1">
      <alignment horizontal="left" wrapText="1"/>
    </xf>
    <xf numFmtId="0" fontId="12" fillId="10" borderId="3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10" borderId="2" xfId="0" applyFont="1" applyFill="1" applyBorder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0" fontId="2" fillId="10" borderId="2" xfId="0" applyNumberFormat="1" applyFont="1" applyFill="1" applyBorder="1" applyAlignment="1"/>
    <xf numFmtId="49" fontId="3" fillId="10" borderId="2" xfId="0" applyNumberFormat="1" applyFont="1" applyFill="1" applyBorder="1" applyAlignment="1">
      <alignment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vertical="center"/>
    </xf>
    <xf numFmtId="3" fontId="3" fillId="10" borderId="2" xfId="0" applyNumberFormat="1" applyFont="1" applyFill="1" applyBorder="1" applyAlignment="1">
      <alignment vertical="center"/>
    </xf>
    <xf numFmtId="49" fontId="6" fillId="5" borderId="4" xfId="0" applyNumberFormat="1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164" fontId="6" fillId="5" borderId="6" xfId="0" applyNumberFormat="1" applyFont="1" applyFill="1" applyBorder="1" applyAlignment="1">
      <alignment vertical="center"/>
    </xf>
    <xf numFmtId="49" fontId="6" fillId="3" borderId="7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164" fontId="6" fillId="3" borderId="8" xfId="0" applyNumberFormat="1" applyFont="1" applyFill="1" applyBorder="1" applyAlignment="1">
      <alignment vertical="center"/>
    </xf>
    <xf numFmtId="49" fontId="6" fillId="5" borderId="7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164" fontId="6" fillId="5" borderId="8" xfId="0" applyNumberFormat="1" applyFont="1" applyFill="1" applyBorder="1" applyAlignment="1">
      <alignment vertical="center"/>
    </xf>
    <xf numFmtId="49" fontId="6" fillId="5" borderId="9" xfId="0" applyNumberFormat="1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164" fontId="6" fillId="6" borderId="1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2" fillId="2" borderId="5" xfId="0" applyFont="1" applyFill="1" applyBorder="1" applyAlignment="1"/>
    <xf numFmtId="164" fontId="6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164" fontId="6" fillId="2" borderId="8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/>
    <xf numFmtId="164" fontId="6" fillId="2" borderId="11" xfId="0" applyNumberFormat="1" applyFont="1" applyFill="1" applyBorder="1" applyAlignment="1">
      <alignment vertical="center"/>
    </xf>
    <xf numFmtId="0" fontId="2" fillId="9" borderId="3" xfId="0" applyFont="1" applyFill="1" applyBorder="1" applyAlignment="1"/>
    <xf numFmtId="0" fontId="2" fillId="7" borderId="2" xfId="0" applyFont="1" applyFill="1" applyBorder="1" applyAlignment="1"/>
    <xf numFmtId="49" fontId="13" fillId="8" borderId="3" xfId="0" applyNumberFormat="1" applyFont="1" applyFill="1" applyBorder="1" applyAlignment="1">
      <alignment vertical="center"/>
    </xf>
    <xf numFmtId="49" fontId="2" fillId="8" borderId="3" xfId="0" applyNumberFormat="1" applyFont="1" applyFill="1" applyBorder="1" applyAlignment="1"/>
    <xf numFmtId="49" fontId="13" fillId="2" borderId="3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9" fontId="2" fillId="2" borderId="3" xfId="0" applyNumberFormat="1" applyFont="1" applyFill="1" applyBorder="1" applyAlignment="1"/>
    <xf numFmtId="0" fontId="13" fillId="2" borderId="3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165" fontId="13" fillId="8" borderId="3" xfId="0" applyNumberFormat="1" applyFont="1" applyFill="1" applyBorder="1" applyAlignment="1">
      <alignment vertical="center"/>
    </xf>
    <xf numFmtId="9" fontId="13" fillId="8" borderId="3" xfId="0" applyNumberFormat="1" applyFont="1" applyFill="1" applyBorder="1" applyAlignment="1">
      <alignment vertical="center"/>
    </xf>
    <xf numFmtId="0" fontId="6" fillId="9" borderId="3" xfId="0" applyFont="1" applyFill="1" applyBorder="1" applyAlignment="1">
      <alignment vertical="center"/>
    </xf>
    <xf numFmtId="49" fontId="15" fillId="9" borderId="3" xfId="0" applyNumberFormat="1" applyFont="1" applyFill="1" applyBorder="1" applyAlignment="1">
      <alignment vertical="center"/>
    </xf>
    <xf numFmtId="0" fontId="13" fillId="8" borderId="3" xfId="0" applyNumberFormat="1" applyFont="1" applyFill="1" applyBorder="1" applyAlignment="1">
      <alignment vertical="center"/>
    </xf>
    <xf numFmtId="0" fontId="13" fillId="7" borderId="2" xfId="0" applyFont="1" applyFill="1" applyBorder="1" applyAlignment="1">
      <alignment vertical="center"/>
    </xf>
    <xf numFmtId="164" fontId="13" fillId="2" borderId="2" xfId="0" applyNumberFormat="1" applyFont="1" applyFill="1" applyBorder="1" applyAlignment="1">
      <alignment vertical="center"/>
    </xf>
    <xf numFmtId="0" fontId="7" fillId="10" borderId="3" xfId="0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vertical="center" wrapText="1"/>
    </xf>
    <xf numFmtId="0" fontId="7" fillId="10" borderId="3" xfId="0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3" fontId="9" fillId="10" borderId="3" xfId="0" applyNumberFormat="1" applyFont="1" applyFill="1" applyBorder="1" applyAlignment="1">
      <alignment horizontal="right" wrapText="1"/>
    </xf>
    <xf numFmtId="3" fontId="9" fillId="10" borderId="3" xfId="0" applyNumberFormat="1" applyFont="1" applyFill="1" applyBorder="1" applyAlignment="1">
      <alignment wrapText="1"/>
    </xf>
    <xf numFmtId="0" fontId="9" fillId="10" borderId="3" xfId="0" applyFont="1" applyFill="1" applyBorder="1" applyAlignment="1">
      <alignment horizontal="right" wrapText="1"/>
    </xf>
    <xf numFmtId="49" fontId="15" fillId="9" borderId="3" xfId="0" applyNumberFormat="1" applyFont="1" applyFill="1" applyBorder="1" applyAlignment="1">
      <alignment vertical="center"/>
    </xf>
    <xf numFmtId="0" fontId="13" fillId="9" borderId="3" xfId="0" applyFont="1" applyFill="1" applyBorder="1" applyAlignment="1">
      <alignment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49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49" fontId="2" fillId="2" borderId="3" xfId="0" applyNumberFormat="1" applyFont="1" applyFill="1" applyBorder="1" applyAlignment="1"/>
    <xf numFmtId="0" fontId="2" fillId="2" borderId="3" xfId="0" applyFont="1" applyFill="1" applyBorder="1" applyAlignment="1"/>
    <xf numFmtId="14" fontId="7" fillId="10" borderId="3" xfId="0" applyNumberFormat="1" applyFont="1" applyFill="1" applyBorder="1" applyAlignment="1">
      <alignment horizontal="right" vertical="top" wrapText="1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723900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723900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95250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171450</xdr:rowOff>
    </xdr:from>
    <xdr:to>
      <xdr:col>6</xdr:col>
      <xdr:colOff>1085850</xdr:colOff>
      <xdr:row>7</xdr:row>
      <xdr:rowOff>13034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71450"/>
          <a:ext cx="6305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87"/>
  <sheetViews>
    <sheetView tabSelected="1" topLeftCell="A60" workbookViewId="0">
      <selection activeCell="J11" sqref="J11"/>
    </sheetView>
  </sheetViews>
  <sheetFormatPr baseColWidth="10" defaultColWidth="10.85546875" defaultRowHeight="11.25" customHeight="1"/>
  <cols>
    <col min="1" max="1" width="4.42578125" style="10" customWidth="1"/>
    <col min="2" max="2" width="25.42578125" style="10" customWidth="1"/>
    <col min="3" max="3" width="15.85546875" style="10" customWidth="1"/>
    <col min="4" max="4" width="9.42578125" style="10" customWidth="1"/>
    <col min="5" max="5" width="14.42578125" style="10" customWidth="1"/>
    <col min="6" max="6" width="13.140625" style="10" customWidth="1"/>
    <col min="7" max="7" width="16.5703125" style="10" customWidth="1"/>
    <col min="8" max="213" width="10.85546875" style="10" customWidth="1"/>
    <col min="214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90" t="s">
        <v>0</v>
      </c>
      <c r="C9" s="12" t="s">
        <v>92</v>
      </c>
      <c r="D9" s="9"/>
      <c r="E9" s="100" t="s">
        <v>86</v>
      </c>
      <c r="F9" s="101"/>
      <c r="G9" s="13">
        <v>250</v>
      </c>
    </row>
    <row r="10" spans="1:7" ht="12.75">
      <c r="A10" s="9"/>
      <c r="B10" s="5" t="s">
        <v>1</v>
      </c>
      <c r="C10" s="88" t="s">
        <v>57</v>
      </c>
      <c r="D10" s="9"/>
      <c r="E10" s="102" t="s">
        <v>2</v>
      </c>
      <c r="F10" s="103"/>
      <c r="G10" s="13" t="s">
        <v>58</v>
      </c>
    </row>
    <row r="11" spans="1:7" ht="12.75">
      <c r="A11" s="9"/>
      <c r="B11" s="5" t="s">
        <v>3</v>
      </c>
      <c r="C11" s="12" t="s">
        <v>56</v>
      </c>
      <c r="D11" s="9"/>
      <c r="E11" s="102" t="s">
        <v>87</v>
      </c>
      <c r="F11" s="103"/>
      <c r="G11" s="13">
        <v>1300</v>
      </c>
    </row>
    <row r="12" spans="1:7" ht="11.25" customHeight="1">
      <c r="A12" s="9"/>
      <c r="B12" s="5" t="s">
        <v>4</v>
      </c>
      <c r="C12" s="12" t="s">
        <v>54</v>
      </c>
      <c r="D12" s="9"/>
      <c r="E12" s="6" t="s">
        <v>5</v>
      </c>
      <c r="F12" s="7"/>
      <c r="G12" s="13">
        <v>250000</v>
      </c>
    </row>
    <row r="13" spans="1:7" ht="11.25" customHeight="1">
      <c r="A13" s="9"/>
      <c r="B13" s="5" t="s">
        <v>6</v>
      </c>
      <c r="C13" s="12" t="s">
        <v>55</v>
      </c>
      <c r="D13" s="9"/>
      <c r="E13" s="102" t="s">
        <v>7</v>
      </c>
      <c r="F13" s="103"/>
      <c r="G13" s="12" t="s">
        <v>60</v>
      </c>
    </row>
    <row r="14" spans="1:7" ht="13.5" customHeight="1">
      <c r="A14" s="9"/>
      <c r="B14" s="5" t="s">
        <v>8</v>
      </c>
      <c r="C14" s="12" t="s">
        <v>59</v>
      </c>
      <c r="D14" s="9"/>
      <c r="E14" s="102" t="s">
        <v>9</v>
      </c>
      <c r="F14" s="103"/>
      <c r="G14" s="14" t="s">
        <v>58</v>
      </c>
    </row>
    <row r="15" spans="1:7" ht="25.5" customHeight="1">
      <c r="A15" s="9"/>
      <c r="B15" s="89" t="s">
        <v>10</v>
      </c>
      <c r="C15" s="106">
        <v>44727</v>
      </c>
      <c r="D15" s="9"/>
      <c r="E15" s="104" t="s">
        <v>11</v>
      </c>
      <c r="F15" s="105"/>
      <c r="G15" s="12" t="s">
        <v>61</v>
      </c>
    </row>
    <row r="16" spans="1:7" ht="12" customHeight="1">
      <c r="A16" s="9"/>
      <c r="B16" s="15"/>
      <c r="C16" s="16"/>
      <c r="D16" s="9"/>
      <c r="E16" s="9"/>
      <c r="F16" s="9"/>
      <c r="G16" s="17"/>
    </row>
    <row r="17" spans="1:7" ht="12" customHeight="1">
      <c r="A17" s="9"/>
      <c r="B17" s="98" t="s">
        <v>12</v>
      </c>
      <c r="C17" s="99"/>
      <c r="D17" s="99"/>
      <c r="E17" s="99"/>
      <c r="F17" s="99"/>
      <c r="G17" s="99"/>
    </row>
    <row r="18" spans="1:7" ht="12" customHeight="1">
      <c r="A18" s="9"/>
      <c r="B18" s="9"/>
      <c r="C18" s="18"/>
      <c r="D18" s="18"/>
      <c r="E18" s="18"/>
      <c r="F18" s="9"/>
      <c r="G18" s="9"/>
    </row>
    <row r="19" spans="1:7" ht="12" customHeight="1">
      <c r="A19" s="9"/>
      <c r="B19" s="19" t="s">
        <v>13</v>
      </c>
      <c r="C19" s="20"/>
      <c r="D19" s="20"/>
      <c r="E19" s="20"/>
      <c r="F19" s="20"/>
      <c r="G19" s="20"/>
    </row>
    <row r="20" spans="1:7" ht="25.5">
      <c r="A20" s="9"/>
      <c r="B20" s="37" t="s">
        <v>14</v>
      </c>
      <c r="C20" s="37" t="s">
        <v>15</v>
      </c>
      <c r="D20" s="37" t="s">
        <v>16</v>
      </c>
      <c r="E20" s="37" t="s">
        <v>17</v>
      </c>
      <c r="F20" s="37" t="s">
        <v>18</v>
      </c>
      <c r="G20" s="37" t="s">
        <v>19</v>
      </c>
    </row>
    <row r="21" spans="1:7" ht="12.75">
      <c r="A21" s="9"/>
      <c r="B21" s="21" t="s">
        <v>62</v>
      </c>
      <c r="C21" s="22" t="s">
        <v>20</v>
      </c>
      <c r="D21" s="91">
        <v>0.1</v>
      </c>
      <c r="E21" s="22" t="s">
        <v>63</v>
      </c>
      <c r="F21" s="23">
        <v>22000</v>
      </c>
      <c r="G21" s="24">
        <f>F21*D21</f>
        <v>2200</v>
      </c>
    </row>
    <row r="22" spans="1:7" ht="12.75">
      <c r="A22" s="9"/>
      <c r="B22" s="25" t="s">
        <v>64</v>
      </c>
      <c r="C22" s="22" t="s">
        <v>20</v>
      </c>
      <c r="D22" s="91">
        <v>0.1</v>
      </c>
      <c r="E22" s="22" t="s">
        <v>65</v>
      </c>
      <c r="F22" s="23">
        <v>22000</v>
      </c>
      <c r="G22" s="24">
        <f>F22*D22</f>
        <v>2200</v>
      </c>
    </row>
    <row r="23" spans="1:7" ht="12.75">
      <c r="A23" s="9"/>
      <c r="B23" s="25" t="s">
        <v>66</v>
      </c>
      <c r="C23" s="22" t="s">
        <v>20</v>
      </c>
      <c r="D23" s="91">
        <v>0.1</v>
      </c>
      <c r="E23" s="22" t="s">
        <v>58</v>
      </c>
      <c r="F23" s="23">
        <v>22000</v>
      </c>
      <c r="G23" s="24">
        <f>F23*D23</f>
        <v>2200</v>
      </c>
    </row>
    <row r="24" spans="1:7" ht="12.75" customHeight="1">
      <c r="A24" s="9"/>
      <c r="B24" s="25" t="s">
        <v>67</v>
      </c>
      <c r="C24" s="22" t="s">
        <v>20</v>
      </c>
      <c r="D24" s="91">
        <v>0.1</v>
      </c>
      <c r="E24" s="22" t="s">
        <v>58</v>
      </c>
      <c r="F24" s="23">
        <v>22000</v>
      </c>
      <c r="G24" s="24">
        <f>F24*D24</f>
        <v>2200</v>
      </c>
    </row>
    <row r="25" spans="1:7" ht="12.75" customHeight="1">
      <c r="A25" s="9"/>
      <c r="B25" s="25" t="s">
        <v>68</v>
      </c>
      <c r="C25" s="22" t="s">
        <v>20</v>
      </c>
      <c r="D25" s="91">
        <v>0.1</v>
      </c>
      <c r="E25" s="22" t="s">
        <v>58</v>
      </c>
      <c r="F25" s="23">
        <v>22000</v>
      </c>
      <c r="G25" s="24">
        <f>F25*D25</f>
        <v>2200</v>
      </c>
    </row>
    <row r="26" spans="1:7" ht="12.75" customHeight="1">
      <c r="A26" s="9"/>
      <c r="B26" s="1" t="s">
        <v>21</v>
      </c>
      <c r="C26" s="2"/>
      <c r="D26" s="2"/>
      <c r="E26" s="2"/>
      <c r="F26" s="3"/>
      <c r="G26" s="4">
        <f>SUM(G21:G25)</f>
        <v>11000</v>
      </c>
    </row>
    <row r="27" spans="1:7" ht="12.75" customHeight="1">
      <c r="A27" s="9"/>
      <c r="B27" s="9"/>
      <c r="C27" s="9"/>
      <c r="D27" s="9"/>
      <c r="E27" s="9"/>
      <c r="F27" s="26"/>
      <c r="G27" s="26"/>
    </row>
    <row r="28" spans="1:7" ht="12.75" customHeight="1">
      <c r="A28" s="9"/>
      <c r="B28" s="19" t="s">
        <v>22</v>
      </c>
      <c r="C28" s="27"/>
      <c r="D28" s="27"/>
      <c r="E28" s="27"/>
      <c r="F28" s="20"/>
      <c r="G28" s="20"/>
    </row>
    <row r="29" spans="1:7" ht="25.5">
      <c r="A29" s="9"/>
      <c r="B29" s="36" t="s">
        <v>14</v>
      </c>
      <c r="C29" s="37" t="s">
        <v>15</v>
      </c>
      <c r="D29" s="37" t="s">
        <v>16</v>
      </c>
      <c r="E29" s="36" t="s">
        <v>17</v>
      </c>
      <c r="F29" s="37" t="s">
        <v>18</v>
      </c>
      <c r="G29" s="36" t="s">
        <v>19</v>
      </c>
    </row>
    <row r="30" spans="1:7" ht="12.75" customHeight="1">
      <c r="A30" s="9"/>
      <c r="B30" s="28"/>
      <c r="C30" s="29"/>
      <c r="D30" s="92">
        <v>0</v>
      </c>
      <c r="E30" s="29"/>
      <c r="F30" s="30">
        <v>0</v>
      </c>
      <c r="G30" s="30">
        <v>0</v>
      </c>
    </row>
    <row r="31" spans="1:7" ht="12.75">
      <c r="A31" s="9"/>
      <c r="B31" s="1" t="s">
        <v>23</v>
      </c>
      <c r="C31" s="2"/>
      <c r="D31" s="2"/>
      <c r="E31" s="2"/>
      <c r="F31" s="3"/>
      <c r="G31" s="4"/>
    </row>
    <row r="32" spans="1:7" ht="12.75" customHeight="1">
      <c r="A32" s="9"/>
      <c r="B32" s="9"/>
      <c r="C32" s="9"/>
      <c r="D32" s="9"/>
      <c r="E32" s="9"/>
      <c r="F32" s="26"/>
      <c r="G32" s="26"/>
    </row>
    <row r="33" spans="1:7" ht="12.75" customHeight="1">
      <c r="A33" s="9"/>
      <c r="B33" s="19" t="s">
        <v>24</v>
      </c>
      <c r="C33" s="27"/>
      <c r="D33" s="27"/>
      <c r="E33" s="27"/>
      <c r="F33" s="20"/>
      <c r="G33" s="20"/>
    </row>
    <row r="34" spans="1:7" ht="25.5">
      <c r="A34" s="9"/>
      <c r="B34" s="36" t="s">
        <v>14</v>
      </c>
      <c r="C34" s="36" t="s">
        <v>15</v>
      </c>
      <c r="D34" s="36" t="s">
        <v>16</v>
      </c>
      <c r="E34" s="36" t="s">
        <v>17</v>
      </c>
      <c r="F34" s="37" t="s">
        <v>18</v>
      </c>
      <c r="G34" s="36" t="s">
        <v>19</v>
      </c>
    </row>
    <row r="35" spans="1:7" ht="12.75" customHeight="1">
      <c r="A35" s="9"/>
      <c r="B35" s="28"/>
      <c r="C35" s="29"/>
      <c r="D35" s="92">
        <v>0</v>
      </c>
      <c r="E35" s="29"/>
      <c r="F35" s="30">
        <v>0</v>
      </c>
      <c r="G35" s="30">
        <v>0</v>
      </c>
    </row>
    <row r="36" spans="1:7" ht="12" customHeight="1">
      <c r="A36" s="9"/>
      <c r="B36" s="1" t="s">
        <v>25</v>
      </c>
      <c r="C36" s="2"/>
      <c r="D36" s="2"/>
      <c r="E36" s="2"/>
      <c r="F36" s="3"/>
      <c r="G36" s="4"/>
    </row>
    <row r="37" spans="1:7" ht="12" customHeight="1">
      <c r="A37" s="9"/>
      <c r="B37" s="9"/>
      <c r="C37" s="9"/>
      <c r="D37" s="9"/>
      <c r="E37" s="9"/>
      <c r="F37" s="26"/>
      <c r="G37" s="26"/>
    </row>
    <row r="38" spans="1:7" ht="12.75">
      <c r="A38" s="9"/>
      <c r="B38" s="19" t="s">
        <v>26</v>
      </c>
      <c r="C38" s="27"/>
      <c r="D38" s="27"/>
      <c r="E38" s="27"/>
      <c r="F38" s="20"/>
      <c r="G38" s="20"/>
    </row>
    <row r="39" spans="1:7" ht="25.5">
      <c r="A39" s="9"/>
      <c r="B39" s="37" t="s">
        <v>27</v>
      </c>
      <c r="C39" s="37" t="s">
        <v>28</v>
      </c>
      <c r="D39" s="37" t="s">
        <v>29</v>
      </c>
      <c r="E39" s="37" t="s">
        <v>17</v>
      </c>
      <c r="F39" s="37" t="s">
        <v>18</v>
      </c>
      <c r="G39" s="37" t="s">
        <v>19</v>
      </c>
    </row>
    <row r="40" spans="1:7" ht="12.75">
      <c r="A40" s="9"/>
      <c r="B40" s="31" t="s">
        <v>69</v>
      </c>
      <c r="C40" s="32"/>
      <c r="D40" s="95"/>
      <c r="E40" s="32"/>
      <c r="F40" s="93"/>
      <c r="G40" s="94"/>
    </row>
    <row r="41" spans="1:7" ht="13.5" customHeight="1">
      <c r="A41" s="9"/>
      <c r="B41" s="33" t="s">
        <v>70</v>
      </c>
      <c r="C41" s="32" t="s">
        <v>71</v>
      </c>
      <c r="D41" s="95">
        <v>108</v>
      </c>
      <c r="E41" s="32" t="s">
        <v>72</v>
      </c>
      <c r="F41" s="93">
        <v>60</v>
      </c>
      <c r="G41" s="94">
        <f t="shared" ref="G41:G45" si="0">F41*D41</f>
        <v>6480</v>
      </c>
    </row>
    <row r="42" spans="1:7" ht="12" customHeight="1">
      <c r="A42" s="9"/>
      <c r="B42" s="33" t="s">
        <v>73</v>
      </c>
      <c r="C42" s="32" t="s">
        <v>71</v>
      </c>
      <c r="D42" s="95">
        <v>3</v>
      </c>
      <c r="E42" s="32" t="s">
        <v>72</v>
      </c>
      <c r="F42" s="93">
        <v>500</v>
      </c>
      <c r="G42" s="94">
        <f t="shared" si="0"/>
        <v>1500</v>
      </c>
    </row>
    <row r="43" spans="1:7" ht="12" customHeight="1">
      <c r="A43" s="9"/>
      <c r="B43" s="33" t="s">
        <v>74</v>
      </c>
      <c r="C43" s="32" t="s">
        <v>75</v>
      </c>
      <c r="D43" s="95">
        <v>6</v>
      </c>
      <c r="E43" s="32" t="s">
        <v>72</v>
      </c>
      <c r="F43" s="93">
        <v>120</v>
      </c>
      <c r="G43" s="94">
        <f t="shared" si="0"/>
        <v>720</v>
      </c>
    </row>
    <row r="44" spans="1:7" ht="12" customHeight="1">
      <c r="A44" s="9"/>
      <c r="B44" s="33" t="s">
        <v>76</v>
      </c>
      <c r="C44" s="32" t="s">
        <v>75</v>
      </c>
      <c r="D44" s="95">
        <v>1</v>
      </c>
      <c r="E44" s="32" t="s">
        <v>65</v>
      </c>
      <c r="F44" s="93">
        <v>1460</v>
      </c>
      <c r="G44" s="94">
        <f t="shared" si="0"/>
        <v>1460</v>
      </c>
    </row>
    <row r="45" spans="1:7" ht="12" customHeight="1">
      <c r="A45" s="9"/>
      <c r="B45" s="33" t="s">
        <v>77</v>
      </c>
      <c r="C45" s="32" t="s">
        <v>75</v>
      </c>
      <c r="D45" s="95">
        <v>1</v>
      </c>
      <c r="E45" s="32" t="s">
        <v>58</v>
      </c>
      <c r="F45" s="93">
        <v>3360</v>
      </c>
      <c r="G45" s="94">
        <f t="shared" si="0"/>
        <v>3360</v>
      </c>
    </row>
    <row r="46" spans="1:7" ht="12.75" customHeight="1">
      <c r="A46" s="9"/>
      <c r="B46" s="34" t="s">
        <v>78</v>
      </c>
      <c r="C46" s="32"/>
      <c r="D46" s="95"/>
      <c r="E46" s="32"/>
      <c r="F46" s="93">
        <v>0</v>
      </c>
      <c r="G46" s="94"/>
    </row>
    <row r="47" spans="1:7" ht="12" customHeight="1">
      <c r="A47" s="9"/>
      <c r="B47" s="33" t="s">
        <v>79</v>
      </c>
      <c r="C47" s="32" t="s">
        <v>71</v>
      </c>
      <c r="D47" s="95">
        <v>30</v>
      </c>
      <c r="E47" s="32" t="s">
        <v>80</v>
      </c>
      <c r="F47" s="93">
        <v>189</v>
      </c>
      <c r="G47" s="94">
        <f>F47*D47</f>
        <v>5670</v>
      </c>
    </row>
    <row r="48" spans="1:7" ht="12" customHeight="1">
      <c r="A48" s="9"/>
      <c r="B48" s="33" t="s">
        <v>81</v>
      </c>
      <c r="C48" s="32" t="s">
        <v>75</v>
      </c>
      <c r="D48" s="95">
        <v>3</v>
      </c>
      <c r="E48" s="32" t="s">
        <v>80</v>
      </c>
      <c r="F48" s="93">
        <v>210</v>
      </c>
      <c r="G48" s="94">
        <f>F48*D48</f>
        <v>630</v>
      </c>
    </row>
    <row r="49" spans="1:213" ht="12" customHeight="1">
      <c r="A49" s="9"/>
      <c r="B49" s="31" t="s">
        <v>82</v>
      </c>
      <c r="C49" s="32"/>
      <c r="D49" s="95"/>
      <c r="E49" s="32"/>
      <c r="F49" s="93">
        <v>0</v>
      </c>
      <c r="G49" s="94"/>
    </row>
    <row r="50" spans="1:213" ht="12" customHeight="1">
      <c r="A50" s="9"/>
      <c r="B50" s="33" t="s">
        <v>83</v>
      </c>
      <c r="C50" s="32" t="s">
        <v>84</v>
      </c>
      <c r="D50" s="95">
        <v>1000</v>
      </c>
      <c r="E50" s="32" t="s">
        <v>85</v>
      </c>
      <c r="F50" s="93">
        <v>150</v>
      </c>
      <c r="G50" s="94">
        <f>F50*D50</f>
        <v>150000</v>
      </c>
    </row>
    <row r="51" spans="1:213" ht="12" customHeight="1">
      <c r="A51" s="9"/>
      <c r="B51" s="1" t="s">
        <v>30</v>
      </c>
      <c r="C51" s="2"/>
      <c r="D51" s="2"/>
      <c r="E51" s="2"/>
      <c r="F51" s="3"/>
      <c r="G51" s="4">
        <f>SUM(G40:G50)</f>
        <v>169820</v>
      </c>
    </row>
    <row r="52" spans="1:213" ht="12" customHeight="1">
      <c r="A52" s="9"/>
      <c r="B52" s="9"/>
      <c r="C52" s="9"/>
      <c r="D52" s="9"/>
      <c r="E52" s="35"/>
      <c r="F52" s="26"/>
      <c r="G52" s="26"/>
    </row>
    <row r="53" spans="1:213" ht="12.75" customHeight="1">
      <c r="A53" s="9"/>
      <c r="B53" s="19" t="s">
        <v>31</v>
      </c>
      <c r="C53" s="27"/>
      <c r="D53" s="27"/>
      <c r="E53" s="27"/>
      <c r="F53" s="20"/>
      <c r="G53" s="20"/>
    </row>
    <row r="54" spans="1:213" ht="12" customHeight="1">
      <c r="A54" s="9"/>
      <c r="B54" s="36" t="s">
        <v>32</v>
      </c>
      <c r="C54" s="37" t="s">
        <v>28</v>
      </c>
      <c r="D54" s="37" t="s">
        <v>29</v>
      </c>
      <c r="E54" s="36" t="s">
        <v>17</v>
      </c>
      <c r="F54" s="37" t="s">
        <v>18</v>
      </c>
      <c r="G54" s="36" t="s">
        <v>19</v>
      </c>
    </row>
    <row r="55" spans="1:213" ht="12.75">
      <c r="A55" s="9"/>
      <c r="B55" s="28"/>
      <c r="C55" s="29"/>
      <c r="D55" s="92">
        <v>0</v>
      </c>
      <c r="E55" s="29"/>
      <c r="F55" s="30">
        <v>0</v>
      </c>
      <c r="G55" s="30">
        <v>0</v>
      </c>
    </row>
    <row r="56" spans="1:213" s="38" customFormat="1" ht="12" customHeight="1">
      <c r="B56" s="39" t="s">
        <v>91</v>
      </c>
      <c r="C56" s="40"/>
      <c r="D56" s="40"/>
      <c r="E56" s="40"/>
      <c r="F56" s="41"/>
      <c r="G56" s="42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43"/>
      <c r="FU56" s="43"/>
      <c r="FV56" s="43"/>
      <c r="FW56" s="43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3"/>
      <c r="GK56" s="43"/>
      <c r="GL56" s="43"/>
      <c r="GM56" s="43"/>
      <c r="GN56" s="43"/>
      <c r="GO56" s="43"/>
      <c r="GP56" s="43"/>
      <c r="GQ56" s="43"/>
      <c r="GR56" s="43"/>
      <c r="GS56" s="43"/>
      <c r="GT56" s="43"/>
      <c r="GU56" s="43"/>
      <c r="GV56" s="43"/>
      <c r="GW56" s="43"/>
      <c r="GX56" s="43"/>
      <c r="GY56" s="43"/>
      <c r="GZ56" s="43"/>
      <c r="HA56" s="43"/>
      <c r="HB56" s="43"/>
      <c r="HC56" s="43"/>
      <c r="HD56" s="43"/>
      <c r="HE56" s="43"/>
    </row>
    <row r="57" spans="1:213" s="38" customFormat="1" ht="12" customHeight="1">
      <c r="B57" s="44"/>
      <c r="C57" s="45"/>
      <c r="D57" s="45"/>
      <c r="E57" s="45"/>
      <c r="F57" s="46"/>
      <c r="G57" s="47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  <c r="GL57" s="43"/>
      <c r="GM57" s="43"/>
      <c r="GN57" s="43"/>
      <c r="GO57" s="43"/>
      <c r="GP57" s="43"/>
      <c r="GQ57" s="43"/>
      <c r="GR57" s="43"/>
      <c r="GS57" s="43"/>
      <c r="GT57" s="43"/>
      <c r="GU57" s="43"/>
      <c r="GV57" s="43"/>
      <c r="GW57" s="43"/>
      <c r="GX57" s="43"/>
      <c r="GY57" s="43"/>
      <c r="GZ57" s="43"/>
      <c r="HA57" s="43"/>
      <c r="HB57" s="43"/>
      <c r="HC57" s="43"/>
      <c r="HD57" s="43"/>
      <c r="HE57" s="43"/>
    </row>
    <row r="58" spans="1:213" ht="15.6" customHeight="1">
      <c r="A58" s="9"/>
      <c r="B58" s="48" t="s">
        <v>33</v>
      </c>
      <c r="C58" s="49"/>
      <c r="D58" s="49"/>
      <c r="E58" s="49"/>
      <c r="F58" s="49"/>
      <c r="G58" s="50">
        <f>G26+G36+G51+G57+G31</f>
        <v>180820</v>
      </c>
    </row>
    <row r="59" spans="1:213" ht="11.25" customHeight="1">
      <c r="B59" s="51" t="s">
        <v>34</v>
      </c>
      <c r="C59" s="52"/>
      <c r="D59" s="52"/>
      <c r="E59" s="52"/>
      <c r="F59" s="52"/>
      <c r="G59" s="53">
        <f>G58*0.05</f>
        <v>9041</v>
      </c>
    </row>
    <row r="60" spans="1:213" ht="11.25" customHeight="1">
      <c r="B60" s="54" t="s">
        <v>35</v>
      </c>
      <c r="C60" s="55"/>
      <c r="D60" s="55"/>
      <c r="E60" s="55"/>
      <c r="F60" s="55"/>
      <c r="G60" s="56">
        <f>G59+G58</f>
        <v>189861</v>
      </c>
    </row>
    <row r="61" spans="1:213" ht="11.25" customHeight="1">
      <c r="B61" s="51" t="s">
        <v>36</v>
      </c>
      <c r="C61" s="52"/>
      <c r="D61" s="52"/>
      <c r="E61" s="52"/>
      <c r="F61" s="52"/>
      <c r="G61" s="53">
        <f>G12</f>
        <v>250000</v>
      </c>
    </row>
    <row r="62" spans="1:213" ht="11.25" customHeight="1">
      <c r="B62" s="57" t="s">
        <v>37</v>
      </c>
      <c r="C62" s="58"/>
      <c r="D62" s="58"/>
      <c r="E62" s="58"/>
      <c r="F62" s="58"/>
      <c r="G62" s="59">
        <f>G61-G60</f>
        <v>60139</v>
      </c>
    </row>
    <row r="63" spans="1:213" ht="11.25" customHeight="1">
      <c r="B63" s="60" t="s">
        <v>93</v>
      </c>
      <c r="C63" s="61"/>
      <c r="D63" s="61"/>
      <c r="E63" s="61"/>
      <c r="F63" s="61"/>
      <c r="G63" s="62"/>
    </row>
    <row r="64" spans="1:213" ht="11.25" customHeight="1">
      <c r="B64" s="20"/>
      <c r="C64" s="61"/>
      <c r="D64" s="61"/>
      <c r="E64" s="61"/>
      <c r="F64" s="61"/>
      <c r="G64" s="62"/>
    </row>
    <row r="65" spans="2:7" ht="11.25" customHeight="1">
      <c r="B65" s="63" t="s">
        <v>94</v>
      </c>
      <c r="C65" s="64"/>
      <c r="D65" s="64"/>
      <c r="E65" s="64"/>
      <c r="F65" s="64"/>
      <c r="G65" s="65"/>
    </row>
    <row r="66" spans="2:7" ht="11.25" customHeight="1">
      <c r="B66" s="66" t="s">
        <v>38</v>
      </c>
      <c r="C66" s="9"/>
      <c r="D66" s="9"/>
      <c r="E66" s="9"/>
      <c r="F66" s="9"/>
      <c r="G66" s="67"/>
    </row>
    <row r="67" spans="2:7" ht="11.25" customHeight="1">
      <c r="B67" s="66" t="s">
        <v>39</v>
      </c>
      <c r="C67" s="9"/>
      <c r="D67" s="9"/>
      <c r="E67" s="9"/>
      <c r="F67" s="26"/>
      <c r="G67" s="67"/>
    </row>
    <row r="68" spans="2:7" ht="11.25" customHeight="1">
      <c r="B68" s="66" t="s">
        <v>40</v>
      </c>
      <c r="C68" s="9"/>
      <c r="D68" s="9"/>
      <c r="E68" s="9"/>
      <c r="F68" s="9"/>
      <c r="G68" s="67"/>
    </row>
    <row r="69" spans="2:7" ht="11.25" customHeight="1">
      <c r="B69" s="66" t="s">
        <v>41</v>
      </c>
      <c r="C69" s="9"/>
      <c r="D69" s="9"/>
      <c r="E69" s="9"/>
      <c r="F69" s="9"/>
      <c r="G69" s="67"/>
    </row>
    <row r="70" spans="2:7" ht="11.25" customHeight="1">
      <c r="B70" s="66" t="s">
        <v>42</v>
      </c>
      <c r="C70" s="9"/>
      <c r="D70" s="9"/>
      <c r="E70" s="9"/>
      <c r="F70" s="9"/>
      <c r="G70" s="67"/>
    </row>
    <row r="71" spans="2:7" ht="11.25" customHeight="1">
      <c r="B71" s="68" t="s">
        <v>43</v>
      </c>
      <c r="C71" s="69"/>
      <c r="D71" s="69"/>
      <c r="E71" s="69"/>
      <c r="F71" s="69"/>
      <c r="G71" s="70"/>
    </row>
    <row r="72" spans="2:7" ht="11.25" customHeight="1">
      <c r="B72" s="20"/>
      <c r="C72" s="9"/>
      <c r="D72" s="9"/>
      <c r="E72" s="9"/>
      <c r="F72" s="9"/>
      <c r="G72" s="62"/>
    </row>
    <row r="73" spans="2:7" ht="11.25" customHeight="1">
      <c r="B73" s="96" t="s">
        <v>44</v>
      </c>
      <c r="C73" s="97"/>
      <c r="D73" s="71"/>
      <c r="E73" s="72"/>
      <c r="F73" s="72"/>
      <c r="G73" s="62"/>
    </row>
    <row r="74" spans="2:7" ht="11.25" customHeight="1">
      <c r="B74" s="73" t="s">
        <v>32</v>
      </c>
      <c r="C74" s="73" t="s">
        <v>45</v>
      </c>
      <c r="D74" s="74" t="s">
        <v>46</v>
      </c>
      <c r="E74" s="72"/>
      <c r="F74" s="72"/>
      <c r="G74" s="62"/>
    </row>
    <row r="75" spans="2:7" ht="11.25" customHeight="1">
      <c r="B75" s="75" t="s">
        <v>47</v>
      </c>
      <c r="C75" s="76">
        <f>+G26</f>
        <v>11000</v>
      </c>
      <c r="D75" s="77">
        <f>+C75/C81</f>
        <v>5.7937122421139679E-2</v>
      </c>
      <c r="E75" s="72"/>
      <c r="F75" s="72"/>
      <c r="G75" s="62"/>
    </row>
    <row r="76" spans="2:7" ht="11.25" customHeight="1">
      <c r="B76" s="75" t="s">
        <v>48</v>
      </c>
      <c r="C76" s="78">
        <f>+G31</f>
        <v>0</v>
      </c>
      <c r="D76" s="77">
        <f>+C76/C81</f>
        <v>0</v>
      </c>
      <c r="E76" s="72"/>
      <c r="F76" s="72"/>
      <c r="G76" s="62"/>
    </row>
    <row r="77" spans="2:7" ht="11.25" customHeight="1">
      <c r="B77" s="75" t="s">
        <v>49</v>
      </c>
      <c r="C77" s="76">
        <f>+G36</f>
        <v>0</v>
      </c>
      <c r="D77" s="77">
        <f>(C77/C81)</f>
        <v>0</v>
      </c>
      <c r="E77" s="72"/>
      <c r="F77" s="72"/>
      <c r="G77" s="62"/>
    </row>
    <row r="78" spans="2:7" ht="11.25" customHeight="1">
      <c r="B78" s="75" t="s">
        <v>27</v>
      </c>
      <c r="C78" s="76">
        <f>+G51</f>
        <v>169820</v>
      </c>
      <c r="D78" s="77">
        <f>(C78/C81)</f>
        <v>0.89444382995981275</v>
      </c>
      <c r="E78" s="72"/>
      <c r="F78" s="72"/>
      <c r="G78" s="62"/>
    </row>
    <row r="79" spans="2:7" ht="11.25" customHeight="1">
      <c r="B79" s="75" t="s">
        <v>50</v>
      </c>
      <c r="C79" s="79">
        <f>+G57</f>
        <v>0</v>
      </c>
      <c r="D79" s="77">
        <f>(C79/C81)</f>
        <v>0</v>
      </c>
      <c r="E79" s="80"/>
      <c r="F79" s="80"/>
      <c r="G79" s="62"/>
    </row>
    <row r="80" spans="2:7" ht="11.25" customHeight="1">
      <c r="B80" s="75" t="s">
        <v>51</v>
      </c>
      <c r="C80" s="79">
        <f>+G59</f>
        <v>9041</v>
      </c>
      <c r="D80" s="77">
        <f>(C80/C81)</f>
        <v>4.7619047619047616E-2</v>
      </c>
      <c r="E80" s="80"/>
      <c r="F80" s="80"/>
      <c r="G80" s="62"/>
    </row>
    <row r="81" spans="2:7" ht="11.25" customHeight="1">
      <c r="B81" s="73" t="s">
        <v>52</v>
      </c>
      <c r="C81" s="81">
        <f>SUM(C75:C80)</f>
        <v>189861</v>
      </c>
      <c r="D81" s="82">
        <f>SUM(D75:D80)</f>
        <v>1</v>
      </c>
      <c r="E81" s="80"/>
      <c r="F81" s="80"/>
      <c r="G81" s="62"/>
    </row>
    <row r="82" spans="2:7" ht="11.25" customHeight="1">
      <c r="B82" s="20"/>
      <c r="C82" s="61"/>
      <c r="D82" s="61"/>
      <c r="E82" s="61"/>
      <c r="F82" s="61"/>
      <c r="G82" s="62"/>
    </row>
    <row r="83" spans="2:7" ht="11.25" customHeight="1">
      <c r="B83" s="8"/>
      <c r="C83" s="61"/>
      <c r="D83" s="61"/>
      <c r="E83" s="61"/>
      <c r="F83" s="61"/>
      <c r="G83" s="62"/>
    </row>
    <row r="84" spans="2:7" ht="11.25" customHeight="1">
      <c r="B84" s="83"/>
      <c r="C84" s="84" t="s">
        <v>90</v>
      </c>
      <c r="D84" s="83"/>
      <c r="E84" s="83"/>
      <c r="F84" s="80"/>
      <c r="G84" s="62"/>
    </row>
    <row r="85" spans="2:7" ht="11.25" customHeight="1">
      <c r="B85" s="73" t="s">
        <v>88</v>
      </c>
      <c r="C85" s="85">
        <v>220</v>
      </c>
      <c r="D85" s="85">
        <v>250</v>
      </c>
      <c r="E85" s="85">
        <v>300</v>
      </c>
      <c r="F85" s="86"/>
      <c r="G85" s="87"/>
    </row>
    <row r="86" spans="2:7" ht="11.25" customHeight="1">
      <c r="B86" s="73" t="s">
        <v>89</v>
      </c>
      <c r="C86" s="81">
        <f>(G60/C85)</f>
        <v>863.00454545454545</v>
      </c>
      <c r="D86" s="81">
        <f>(G60/D85)</f>
        <v>759.44399999999996</v>
      </c>
      <c r="E86" s="81">
        <f>(G60/E85)</f>
        <v>632.87</v>
      </c>
      <c r="F86" s="86"/>
      <c r="G86" s="87"/>
    </row>
    <row r="87" spans="2:7" ht="11.25" customHeight="1">
      <c r="B87" s="60" t="s">
        <v>53</v>
      </c>
      <c r="C87" s="9"/>
      <c r="D87" s="9"/>
      <c r="E87" s="9"/>
      <c r="F87" s="9"/>
      <c r="G87" s="9"/>
    </row>
  </sheetData>
  <mergeCells count="8">
    <mergeCell ref="B73:C73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</vt:lpstr>
      <vt:lpstr>BOVINO!Área_de_impresión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2022-05-13T14:37:33Z</cp:lastPrinted>
  <dcterms:created xsi:type="dcterms:W3CDTF">2020-11-27T12:49:26Z</dcterms:created>
  <dcterms:modified xsi:type="dcterms:W3CDTF">2022-06-22T02:57:18Z</dcterms:modified>
</cp:coreProperties>
</file>