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Agencia de Área Porvenir\"/>
    </mc:Choice>
  </mc:AlternateContent>
  <xr:revisionPtr revIDLastSave="28" documentId="11_D581B6FC3995559CD077BF3F859CC60E1F325EC1" xr6:coauthVersionLast="47" xr6:coauthVersionMax="47" xr10:uidLastSave="{1D0CA6F0-F68F-41CB-A306-19836E71B12A}"/>
  <bookViews>
    <workbookView xWindow="0" yWindow="0" windowWidth="28800" windowHeight="12330" xr2:uid="{00000000-000D-0000-FFFF-FFFF00000000}"/>
  </bookViews>
  <sheets>
    <sheet name="bovino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7" l="1"/>
  <c r="G11" i="7"/>
  <c r="G33" i="7"/>
  <c r="G32" i="7"/>
  <c r="G31" i="7"/>
  <c r="G29" i="7"/>
  <c r="G23" i="7"/>
  <c r="G22" i="7"/>
  <c r="G21" i="7"/>
  <c r="G12" i="7" l="1"/>
  <c r="G39" i="7" s="1"/>
  <c r="G34" i="7"/>
  <c r="C56" i="7" s="1"/>
  <c r="G24" i="7"/>
  <c r="G36" i="7" s="1"/>
  <c r="C53" i="7" l="1"/>
  <c r="G37" i="7"/>
  <c r="G38" i="7" l="1"/>
  <c r="E64" i="7" s="1"/>
  <c r="C58" i="7"/>
  <c r="C59" i="7" s="1"/>
  <c r="D58" i="7" l="1"/>
  <c r="D55" i="7"/>
  <c r="D57" i="7"/>
  <c r="D56" i="7"/>
  <c r="D53" i="7"/>
  <c r="G40" i="7"/>
  <c r="C64" i="7"/>
  <c r="D64" i="7"/>
  <c r="D59" i="7" l="1"/>
</calcChain>
</file>

<file path=xl/sharedStrings.xml><?xml version="1.0" encoding="utf-8"?>
<sst xmlns="http://schemas.openxmlformats.org/spreadsheetml/2006/main" count="91" uniqueCount="81">
  <si>
    <t>RUBRO O CULTIVO</t>
  </si>
  <si>
    <t>BOVINO</t>
  </si>
  <si>
    <t>RENDIMIENTO   (cabezas)</t>
  </si>
  <si>
    <t>VARIEDAD</t>
  </si>
  <si>
    <t>HEREFORD</t>
  </si>
  <si>
    <t>FECHA ESTIMADA  PRECIO VENTA</t>
  </si>
  <si>
    <t>Abril de 2022</t>
  </si>
  <si>
    <t>NIVEL TECNOLÓGICO</t>
  </si>
  <si>
    <t>Medio</t>
  </si>
  <si>
    <t>PRECIO ESPERADO ($/cabeza)</t>
  </si>
  <si>
    <t>REGIÓN</t>
  </si>
  <si>
    <t>Magallanes</t>
  </si>
  <si>
    <t>INGRESO ESPERADO, con IVA ($)</t>
  </si>
  <si>
    <t>AGENCIA DE ÁREA</t>
  </si>
  <si>
    <t>Porvenir</t>
  </si>
  <si>
    <t>DESTINO PRODUCCION</t>
  </si>
  <si>
    <t>Agroindustria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</si>
  <si>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</si>
  <si>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</si>
  <si>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</si>
  <si>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</si>
  <si>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</si>
  <si>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</si>
  <si>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PLANTEL 50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</si>
  <si>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</si>
  <si>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</si>
  <si>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</si>
  <si>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</si>
  <si>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</si>
  <si>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</si>
  <si>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</si>
  <si>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Marca</t>
  </si>
  <si>
    <t>JH</t>
  </si>
  <si>
    <t>Diciembre-Enero</t>
  </si>
  <si>
    <t>Mantención cercos</t>
  </si>
  <si>
    <t>Noviembre-Febrero</t>
  </si>
  <si>
    <t>Capa Terneros</t>
  </si>
  <si>
    <t>Octubre</t>
  </si>
  <si>
    <t>Subtotal Jornadas Hombre</t>
  </si>
  <si>
    <t>INSUMOS</t>
  </si>
  <si>
    <t>Insumos</t>
  </si>
  <si>
    <t>Unidad (Kg/l/u)</t>
  </si>
  <si>
    <t>Cantidad (Kg/l/u)</t>
  </si>
  <si>
    <t>ALIMENTACIÓN</t>
  </si>
  <si>
    <t>Forraje</t>
  </si>
  <si>
    <t>Fardo</t>
  </si>
  <si>
    <t>Julio</t>
  </si>
  <si>
    <t>INSUMOS VETERINARIOS</t>
  </si>
  <si>
    <t>Crotal</t>
  </si>
  <si>
    <t>u</t>
  </si>
  <si>
    <t>Ivermectina</t>
  </si>
  <si>
    <t>Septiembre-Octubre</t>
  </si>
  <si>
    <t>Jeringa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</si>
  <si>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</si>
  <si>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</si>
  <si>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</si>
  <si>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</si>
  <si>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</si>
  <si>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</si>
  <si>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</si>
  <si>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</si>
  <si>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</si>
  <si>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</si>
  <si>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</si>
  <si>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</si>
  <si>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</si>
  <si>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</si>
  <si>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</si>
  <si>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</si>
  <si>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$/cabezas</t>
  </si>
  <si>
    <t>%</t>
  </si>
  <si>
    <t>Mano de obra</t>
  </si>
  <si>
    <t>Jornada Animal</t>
  </si>
  <si>
    <t>Maquinaria</t>
  </si>
  <si>
    <t>Otros</t>
  </si>
  <si>
    <t>Imprevistos</t>
  </si>
  <si>
    <t>COSTO TOTAL/cabezas</t>
  </si>
  <si>
    <t>ESCENARIOS COSTO UNITARIO  ($/cabezas)</t>
  </si>
  <si>
    <t>Rendimiento (cabezas)</t>
  </si>
  <si>
    <t>Costo unitario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</si>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</sst>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166" fontId="4" fillId="2" borderId="6" xfId="0" applyNumberFormat="1" applyFont="1" applyFill="1" applyBorder="1" applyAlignment="1">
      <alignment horizontal="left" inden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54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5"/>
  <sheetViews>
    <sheetView showGridLines="0" tabSelected="1" zoomScale="130" zoomScaleNormal="130" workbookViewId="0">
      <selection activeCell="J58" sqref="J5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18" t="s">
        <v>2</v>
      </c>
      <c r="F9" s="119"/>
      <c r="G9" s="9">
        <f>(20+8+12)</f>
        <v>40</v>
      </c>
    </row>
    <row r="10" spans="1:7" ht="38.25" customHeight="1">
      <c r="A10" s="5"/>
      <c r="B10" s="10" t="s">
        <v>3</v>
      </c>
      <c r="C10" s="11" t="s">
        <v>4</v>
      </c>
      <c r="D10" s="12"/>
      <c r="E10" s="120" t="s">
        <v>5</v>
      </c>
      <c r="F10" s="121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20" t="s">
        <v>9</v>
      </c>
      <c r="F11" s="121"/>
      <c r="G11" s="113">
        <f>(240000+209000+275000)/3</f>
        <v>241333.33333333334</v>
      </c>
    </row>
    <row r="12" spans="1:7" ht="11.25" customHeight="1">
      <c r="A12" s="5"/>
      <c r="B12" s="10" t="s">
        <v>10</v>
      </c>
      <c r="C12" s="14" t="s">
        <v>11</v>
      </c>
      <c r="D12" s="12"/>
      <c r="E12" s="111" t="s">
        <v>12</v>
      </c>
      <c r="F12" s="112"/>
      <c r="G12" s="15">
        <f>(G9*G11)</f>
        <v>9653333.333333334</v>
      </c>
    </row>
    <row r="13" spans="1:7" ht="11.25" customHeight="1">
      <c r="A13" s="5"/>
      <c r="B13" s="10" t="s">
        <v>13</v>
      </c>
      <c r="C13" s="13" t="s">
        <v>14</v>
      </c>
      <c r="D13" s="12"/>
      <c r="E13" s="120" t="s">
        <v>15</v>
      </c>
      <c r="F13" s="121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20" t="s">
        <v>19</v>
      </c>
      <c r="F14" s="121"/>
      <c r="G14" s="13"/>
    </row>
    <row r="15" spans="1:7" ht="25.5" customHeight="1">
      <c r="A15" s="5"/>
      <c r="B15" s="10" t="s">
        <v>20</v>
      </c>
      <c r="C15" s="16">
        <v>44742</v>
      </c>
      <c r="D15" s="12"/>
      <c r="E15" s="122" t="s">
        <v>21</v>
      </c>
      <c r="F15" s="123"/>
      <c r="G15" s="14" t="s">
        <v>22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11" ht="12" customHeight="1">
      <c r="A17" s="22"/>
      <c r="B17" s="114" t="s">
        <v>23</v>
      </c>
      <c r="C17" s="115"/>
      <c r="D17" s="115"/>
      <c r="E17" s="115"/>
      <c r="F17" s="115"/>
      <c r="G17" s="115"/>
    </row>
    <row r="18" spans="1:11" ht="12" customHeight="1">
      <c r="A18" s="2"/>
      <c r="B18" s="23"/>
      <c r="C18" s="24"/>
      <c r="D18" s="24"/>
      <c r="E18" s="24"/>
      <c r="F18" s="25"/>
      <c r="G18" s="25"/>
    </row>
    <row r="19" spans="1:11" ht="12" customHeight="1">
      <c r="A19" s="5"/>
      <c r="B19" s="26" t="s">
        <v>24</v>
      </c>
      <c r="C19" s="27"/>
      <c r="D19" s="28"/>
      <c r="E19" s="28"/>
      <c r="F19" s="28"/>
      <c r="G19" s="28"/>
    </row>
    <row r="20" spans="1:11" ht="24" customHeight="1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11" ht="12.75" customHeight="1">
      <c r="A21" s="22"/>
      <c r="B21" s="110" t="s">
        <v>31</v>
      </c>
      <c r="C21" s="30" t="s">
        <v>32</v>
      </c>
      <c r="D21" s="31">
        <v>4</v>
      </c>
      <c r="E21" s="110" t="s">
        <v>33</v>
      </c>
      <c r="F21" s="15">
        <v>40000</v>
      </c>
      <c r="G21" s="15">
        <f>(D21*F21)</f>
        <v>160000</v>
      </c>
    </row>
    <row r="22" spans="1:11" ht="25.5" customHeight="1">
      <c r="A22" s="22"/>
      <c r="B22" s="110" t="s">
        <v>34</v>
      </c>
      <c r="C22" s="30" t="s">
        <v>32</v>
      </c>
      <c r="D22" s="31">
        <v>23.33</v>
      </c>
      <c r="E22" s="110" t="s">
        <v>35</v>
      </c>
      <c r="F22" s="15">
        <v>40000</v>
      </c>
      <c r="G22" s="15">
        <f>(D22*F22)</f>
        <v>933199.99999999988</v>
      </c>
    </row>
    <row r="23" spans="1:11" ht="12.75" customHeight="1">
      <c r="A23" s="22"/>
      <c r="B23" s="110" t="s">
        <v>36</v>
      </c>
      <c r="C23" s="30" t="s">
        <v>32</v>
      </c>
      <c r="D23" s="31">
        <v>4</v>
      </c>
      <c r="E23" s="110" t="s">
        <v>37</v>
      </c>
      <c r="F23" s="15">
        <v>40000</v>
      </c>
      <c r="G23" s="15">
        <f>(D23*F23)</f>
        <v>160000</v>
      </c>
    </row>
    <row r="24" spans="1:11" ht="12.75" customHeight="1">
      <c r="A24" s="22"/>
      <c r="B24" s="32" t="s">
        <v>38</v>
      </c>
      <c r="C24" s="33"/>
      <c r="D24" s="33"/>
      <c r="E24" s="33"/>
      <c r="F24" s="34"/>
      <c r="G24" s="35">
        <f>SUM(G21:G23)</f>
        <v>1253200</v>
      </c>
    </row>
    <row r="25" spans="1:11" s="1" customFormat="1" ht="12" customHeight="1">
      <c r="A25" s="2"/>
      <c r="B25" s="40"/>
      <c r="C25" s="41"/>
      <c r="D25" s="41"/>
      <c r="E25" s="41"/>
      <c r="F25" s="42"/>
      <c r="G25" s="42"/>
    </row>
    <row r="26" spans="1:11" s="1" customFormat="1" ht="12" customHeight="1">
      <c r="A26" s="5"/>
      <c r="B26" s="36" t="s">
        <v>39</v>
      </c>
      <c r="C26" s="37"/>
      <c r="D26" s="38"/>
      <c r="E26" s="38"/>
      <c r="F26" s="39"/>
      <c r="G26" s="39"/>
    </row>
    <row r="27" spans="1:11" s="1" customFormat="1" ht="24" customHeight="1">
      <c r="A27" s="5"/>
      <c r="B27" s="43" t="s">
        <v>40</v>
      </c>
      <c r="C27" s="43" t="s">
        <v>41</v>
      </c>
      <c r="D27" s="43" t="s">
        <v>42</v>
      </c>
      <c r="E27" s="43" t="s">
        <v>28</v>
      </c>
      <c r="F27" s="43" t="s">
        <v>29</v>
      </c>
      <c r="G27" s="43" t="s">
        <v>30</v>
      </c>
      <c r="K27" s="109"/>
    </row>
    <row r="28" spans="1:11" s="1" customFormat="1" ht="12.75" customHeight="1">
      <c r="A28" s="22"/>
      <c r="B28" s="47" t="s">
        <v>43</v>
      </c>
      <c r="C28" s="48"/>
      <c r="D28" s="112"/>
      <c r="E28" s="48"/>
      <c r="F28" s="46"/>
      <c r="G28" s="46"/>
    </row>
    <row r="29" spans="1:11" s="1" customFormat="1" ht="12.75" customHeight="1">
      <c r="A29" s="22"/>
      <c r="B29" s="111" t="s">
        <v>44</v>
      </c>
      <c r="C29" s="44" t="s">
        <v>45</v>
      </c>
      <c r="D29" s="45">
        <v>50</v>
      </c>
      <c r="E29" s="44" t="s">
        <v>46</v>
      </c>
      <c r="F29" s="46">
        <v>10000</v>
      </c>
      <c r="G29" s="46">
        <f>(D29*F29)</f>
        <v>500000</v>
      </c>
    </row>
    <row r="30" spans="1:11" s="1" customFormat="1" ht="12.75" customHeight="1">
      <c r="A30" s="22"/>
      <c r="B30" s="47" t="s">
        <v>47</v>
      </c>
      <c r="C30" s="48"/>
      <c r="D30" s="112"/>
      <c r="E30" s="48"/>
      <c r="F30" s="46"/>
      <c r="G30" s="46"/>
    </row>
    <row r="31" spans="1:11" s="1" customFormat="1" ht="12.75" customHeight="1">
      <c r="A31" s="22"/>
      <c r="B31" s="111" t="s">
        <v>48</v>
      </c>
      <c r="C31" s="44" t="s">
        <v>49</v>
      </c>
      <c r="D31" s="45">
        <v>50</v>
      </c>
      <c r="E31" s="44" t="s">
        <v>33</v>
      </c>
      <c r="F31" s="46">
        <v>2300</v>
      </c>
      <c r="G31" s="46">
        <f>(D31*F31)</f>
        <v>115000</v>
      </c>
    </row>
    <row r="32" spans="1:11" s="1" customFormat="1" ht="12.75" customHeight="1">
      <c r="A32" s="22"/>
      <c r="B32" s="111" t="s">
        <v>50</v>
      </c>
      <c r="C32" s="44" t="s">
        <v>49</v>
      </c>
      <c r="D32" s="45">
        <v>2</v>
      </c>
      <c r="E32" s="44" t="s">
        <v>51</v>
      </c>
      <c r="F32" s="46">
        <v>14000</v>
      </c>
      <c r="G32" s="46">
        <f>(D32*F32)</f>
        <v>28000</v>
      </c>
    </row>
    <row r="33" spans="1:7" s="1" customFormat="1" ht="12.75" customHeight="1">
      <c r="A33" s="22"/>
      <c r="B33" s="111" t="s">
        <v>52</v>
      </c>
      <c r="C33" s="44" t="s">
        <v>49</v>
      </c>
      <c r="D33" s="45">
        <v>2</v>
      </c>
      <c r="E33" s="44" t="s">
        <v>51</v>
      </c>
      <c r="F33" s="46">
        <v>25000</v>
      </c>
      <c r="G33" s="46">
        <f>(D33*F33)</f>
        <v>50000</v>
      </c>
    </row>
    <row r="34" spans="1:7" s="1" customFormat="1" ht="13.5" customHeight="1">
      <c r="A34" s="5"/>
      <c r="B34" s="49" t="s">
        <v>53</v>
      </c>
      <c r="C34" s="50"/>
      <c r="D34" s="50"/>
      <c r="E34" s="50"/>
      <c r="F34" s="51"/>
      <c r="G34" s="52">
        <f>SUM(G28:G33)</f>
        <v>693000</v>
      </c>
    </row>
    <row r="35" spans="1:7" s="1" customFormat="1" ht="12" customHeight="1">
      <c r="A35" s="2"/>
      <c r="B35" s="40"/>
      <c r="C35" s="41"/>
      <c r="D35" s="41"/>
      <c r="E35" s="53"/>
      <c r="F35" s="42"/>
      <c r="G35" s="42"/>
    </row>
    <row r="36" spans="1:7" s="1" customFormat="1" ht="12" customHeight="1">
      <c r="A36" s="67"/>
      <c r="B36" s="70" t="s">
        <v>54</v>
      </c>
      <c r="C36" s="71"/>
      <c r="D36" s="71"/>
      <c r="E36" s="71"/>
      <c r="F36" s="71"/>
      <c r="G36" s="72">
        <f>G24+G34</f>
        <v>1946200</v>
      </c>
    </row>
    <row r="37" spans="1:7" s="1" customFormat="1" ht="12" customHeight="1">
      <c r="A37" s="67"/>
      <c r="B37" s="73" t="s">
        <v>55</v>
      </c>
      <c r="C37" s="55"/>
      <c r="D37" s="55"/>
      <c r="E37" s="55"/>
      <c r="F37" s="55"/>
      <c r="G37" s="74">
        <f>G36*0.05</f>
        <v>97310</v>
      </c>
    </row>
    <row r="38" spans="1:7" s="1" customFormat="1" ht="12" customHeight="1">
      <c r="A38" s="67"/>
      <c r="B38" s="75" t="s">
        <v>56</v>
      </c>
      <c r="C38" s="54"/>
      <c r="D38" s="54"/>
      <c r="E38" s="54"/>
      <c r="F38" s="54"/>
      <c r="G38" s="76">
        <f>G37+G36</f>
        <v>2043510</v>
      </c>
    </row>
    <row r="39" spans="1:7" s="1" customFormat="1" ht="12" customHeight="1">
      <c r="A39" s="67"/>
      <c r="B39" s="73" t="s">
        <v>57</v>
      </c>
      <c r="C39" s="55"/>
      <c r="D39" s="55"/>
      <c r="E39" s="55"/>
      <c r="F39" s="55"/>
      <c r="G39" s="74">
        <f>G12</f>
        <v>9653333.333333334</v>
      </c>
    </row>
    <row r="40" spans="1:7" s="1" customFormat="1" ht="12" customHeight="1">
      <c r="A40" s="67"/>
      <c r="B40" s="77" t="s">
        <v>58</v>
      </c>
      <c r="C40" s="78"/>
      <c r="D40" s="78"/>
      <c r="E40" s="78"/>
      <c r="F40" s="78"/>
      <c r="G40" s="79">
        <f>G39-G38</f>
        <v>7609823.333333334</v>
      </c>
    </row>
    <row r="41" spans="1:7" s="1" customFormat="1" ht="12" customHeight="1">
      <c r="A41" s="67"/>
      <c r="B41" s="68" t="s">
        <v>59</v>
      </c>
      <c r="C41" s="69"/>
      <c r="D41" s="69"/>
      <c r="E41" s="69"/>
      <c r="F41" s="69"/>
      <c r="G41" s="64"/>
    </row>
    <row r="42" spans="1:7" s="1" customFormat="1" ht="12.75" customHeight="1" thickBot="1">
      <c r="A42" s="67"/>
      <c r="B42" s="80"/>
      <c r="C42" s="69"/>
      <c r="D42" s="69"/>
      <c r="E42" s="69"/>
      <c r="F42" s="69"/>
      <c r="G42" s="64"/>
    </row>
    <row r="43" spans="1:7" s="1" customFormat="1" ht="12" customHeight="1">
      <c r="A43" s="67"/>
      <c r="B43" s="92" t="s">
        <v>60</v>
      </c>
      <c r="C43" s="93"/>
      <c r="D43" s="93"/>
      <c r="E43" s="93"/>
      <c r="F43" s="94"/>
      <c r="G43" s="64"/>
    </row>
    <row r="44" spans="1:7" s="1" customFormat="1" ht="12" customHeight="1">
      <c r="A44" s="67"/>
      <c r="B44" s="95" t="s">
        <v>61</v>
      </c>
      <c r="C44" s="66"/>
      <c r="D44" s="66"/>
      <c r="E44" s="66"/>
      <c r="F44" s="96"/>
      <c r="G44" s="64"/>
    </row>
    <row r="45" spans="1:7" s="1" customFormat="1" ht="12" customHeight="1">
      <c r="A45" s="67"/>
      <c r="B45" s="95" t="s">
        <v>62</v>
      </c>
      <c r="C45" s="66"/>
      <c r="D45" s="66"/>
      <c r="E45" s="66"/>
      <c r="F45" s="96"/>
      <c r="G45" s="64"/>
    </row>
    <row r="46" spans="1:7" s="1" customFormat="1" ht="12" customHeight="1">
      <c r="A46" s="67"/>
      <c r="B46" s="95" t="s">
        <v>63</v>
      </c>
      <c r="C46" s="66"/>
      <c r="D46" s="66"/>
      <c r="E46" s="66"/>
      <c r="F46" s="96"/>
      <c r="G46" s="64"/>
    </row>
    <row r="47" spans="1:7" s="1" customFormat="1" ht="12" customHeight="1">
      <c r="A47" s="67"/>
      <c r="B47" s="95" t="s">
        <v>64</v>
      </c>
      <c r="C47" s="66"/>
      <c r="D47" s="66"/>
      <c r="E47" s="66"/>
      <c r="F47" s="96"/>
      <c r="G47" s="64"/>
    </row>
    <row r="48" spans="1:7" s="1" customFormat="1" ht="12" customHeight="1">
      <c r="A48" s="67"/>
      <c r="B48" s="95" t="s">
        <v>65</v>
      </c>
      <c r="C48" s="66"/>
      <c r="D48" s="66"/>
      <c r="E48" s="66"/>
      <c r="F48" s="96"/>
      <c r="G48" s="64"/>
    </row>
    <row r="49" spans="1:7" s="1" customFormat="1" ht="12.75" customHeight="1" thickBot="1">
      <c r="A49" s="67"/>
      <c r="B49" s="97" t="s">
        <v>66</v>
      </c>
      <c r="C49" s="98"/>
      <c r="D49" s="98"/>
      <c r="E49" s="98"/>
      <c r="F49" s="99"/>
      <c r="G49" s="64"/>
    </row>
    <row r="50" spans="1:7" s="1" customFormat="1" ht="12.75" customHeight="1">
      <c r="A50" s="67"/>
      <c r="B50" s="90"/>
      <c r="C50" s="66"/>
      <c r="D50" s="66"/>
      <c r="E50" s="66"/>
      <c r="F50" s="66"/>
      <c r="G50" s="64"/>
    </row>
    <row r="51" spans="1:7" s="1" customFormat="1" ht="15" customHeight="1" thickBot="1">
      <c r="A51" s="67"/>
      <c r="B51" s="116" t="s">
        <v>67</v>
      </c>
      <c r="C51" s="117"/>
      <c r="D51" s="89"/>
      <c r="E51" s="57"/>
      <c r="F51" s="57"/>
      <c r="G51" s="64"/>
    </row>
    <row r="52" spans="1:7" s="1" customFormat="1" ht="12" customHeight="1">
      <c r="A52" s="67"/>
      <c r="B52" s="82" t="s">
        <v>68</v>
      </c>
      <c r="C52" s="58" t="s">
        <v>69</v>
      </c>
      <c r="D52" s="83" t="s">
        <v>70</v>
      </c>
      <c r="E52" s="57"/>
      <c r="F52" s="57"/>
      <c r="G52" s="64"/>
    </row>
    <row r="53" spans="1:7" s="1" customFormat="1" ht="12" customHeight="1">
      <c r="A53" s="67"/>
      <c r="B53" s="84" t="s">
        <v>71</v>
      </c>
      <c r="C53" s="59">
        <f>G24</f>
        <v>1253200</v>
      </c>
      <c r="D53" s="85">
        <f>(C53/C59)</f>
        <v>0.61325856002662082</v>
      </c>
      <c r="E53" s="57"/>
      <c r="F53" s="57"/>
      <c r="G53" s="64"/>
    </row>
    <row r="54" spans="1:7" s="1" customFormat="1" ht="12" customHeight="1">
      <c r="A54" s="67"/>
      <c r="B54" s="84" t="s">
        <v>72</v>
      </c>
      <c r="C54" s="60">
        <v>0</v>
      </c>
      <c r="D54" s="85">
        <v>0</v>
      </c>
      <c r="E54" s="57"/>
      <c r="F54" s="57"/>
      <c r="G54" s="64"/>
    </row>
    <row r="55" spans="1:7" s="1" customFormat="1" ht="12" customHeight="1">
      <c r="A55" s="67"/>
      <c r="B55" s="84" t="s">
        <v>73</v>
      </c>
      <c r="C55" s="59">
        <v>0</v>
      </c>
      <c r="D55" s="85">
        <f>(C55/C59)</f>
        <v>0</v>
      </c>
      <c r="E55" s="57"/>
      <c r="F55" s="57"/>
      <c r="G55" s="64"/>
    </row>
    <row r="56" spans="1:7" s="1" customFormat="1" ht="12" customHeight="1">
      <c r="A56" s="67"/>
      <c r="B56" s="84" t="s">
        <v>40</v>
      </c>
      <c r="C56" s="59">
        <f>G34</f>
        <v>693000</v>
      </c>
      <c r="D56" s="85">
        <f>(C56/C59)</f>
        <v>0.3391223923543315</v>
      </c>
      <c r="E56" s="57"/>
      <c r="F56" s="57"/>
      <c r="G56" s="64"/>
    </row>
    <row r="57" spans="1:7" s="1" customFormat="1" ht="12" customHeight="1">
      <c r="A57" s="67"/>
      <c r="B57" s="84" t="s">
        <v>74</v>
      </c>
      <c r="C57" s="61">
        <v>0</v>
      </c>
      <c r="D57" s="85">
        <f>(C57/C59)</f>
        <v>0</v>
      </c>
      <c r="E57" s="63"/>
      <c r="F57" s="63"/>
      <c r="G57" s="64"/>
    </row>
    <row r="58" spans="1:7" s="1" customFormat="1" ht="12" customHeight="1">
      <c r="A58" s="67"/>
      <c r="B58" s="84" t="s">
        <v>75</v>
      </c>
      <c r="C58" s="61">
        <f>G37</f>
        <v>97310</v>
      </c>
      <c r="D58" s="85">
        <f>(C58/C59)</f>
        <v>4.7619047619047616E-2</v>
      </c>
      <c r="E58" s="63"/>
      <c r="F58" s="63"/>
      <c r="G58" s="64"/>
    </row>
    <row r="59" spans="1:7" s="1" customFormat="1" ht="12.75" customHeight="1" thickBot="1">
      <c r="A59" s="67"/>
      <c r="B59" s="86" t="s">
        <v>76</v>
      </c>
      <c r="C59" s="87">
        <f>SUM(C53:C58)</f>
        <v>2043510</v>
      </c>
      <c r="D59" s="88">
        <f>SUM(D53:D58)</f>
        <v>1</v>
      </c>
      <c r="E59" s="63"/>
      <c r="F59" s="63"/>
      <c r="G59" s="64"/>
    </row>
    <row r="60" spans="1:7" s="1" customFormat="1" ht="12" customHeight="1">
      <c r="A60" s="67"/>
      <c r="B60" s="80"/>
      <c r="C60" s="69"/>
      <c r="D60" s="69"/>
      <c r="E60" s="69"/>
      <c r="F60" s="69"/>
      <c r="G60" s="64"/>
    </row>
    <row r="61" spans="1:7" s="1" customFormat="1" ht="12.75" customHeight="1">
      <c r="A61" s="67"/>
      <c r="B61" s="81"/>
      <c r="C61" s="69"/>
      <c r="D61" s="69"/>
      <c r="E61" s="69"/>
      <c r="F61" s="69"/>
      <c r="G61" s="64"/>
    </row>
    <row r="62" spans="1:7" s="1" customFormat="1" ht="12" customHeight="1" thickBot="1">
      <c r="A62" s="56"/>
      <c r="B62" s="101"/>
      <c r="C62" s="102" t="s">
        <v>77</v>
      </c>
      <c r="D62" s="103"/>
      <c r="E62" s="104"/>
      <c r="F62" s="62"/>
      <c r="G62" s="64"/>
    </row>
    <row r="63" spans="1:7" s="1" customFormat="1" ht="12" customHeight="1">
      <c r="A63" s="67"/>
      <c r="B63" s="105" t="s">
        <v>78</v>
      </c>
      <c r="C63" s="106">
        <v>30</v>
      </c>
      <c r="D63" s="106">
        <v>40</v>
      </c>
      <c r="E63" s="107">
        <v>50</v>
      </c>
      <c r="F63" s="100"/>
      <c r="G63" s="65"/>
    </row>
    <row r="64" spans="1:7" s="1" customFormat="1" ht="12.75" customHeight="1" thickBot="1">
      <c r="A64" s="67"/>
      <c r="B64" s="86" t="s">
        <v>79</v>
      </c>
      <c r="C64" s="87">
        <f>(G38/C63)</f>
        <v>68117</v>
      </c>
      <c r="D64" s="87">
        <f>(G38/D63)</f>
        <v>51087.75</v>
      </c>
      <c r="E64" s="108">
        <f>(G38/E63)</f>
        <v>40870.199999999997</v>
      </c>
      <c r="F64" s="100"/>
      <c r="G64" s="65"/>
    </row>
    <row r="65" spans="1:7" s="1" customFormat="1" ht="15.6" customHeight="1">
      <c r="A65" s="67"/>
      <c r="B65" s="91" t="s">
        <v>80</v>
      </c>
      <c r="C65" s="66"/>
      <c r="D65" s="66"/>
      <c r="E65" s="66"/>
      <c r="F65" s="66"/>
      <c r="G65" s="66"/>
    </row>
  </sheetData>
  <mergeCells count="8">
    <mergeCell ref="B17:G17"/>
    <mergeCell ref="B51:C51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2022-07-14T15:38:09Z</dcterms:modified>
  <cp:category/>
  <cp:contentStatus/>
</cp:coreProperties>
</file>