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TOLTEN\"/>
    </mc:Choice>
  </mc:AlternateContent>
  <bookViews>
    <workbookView xWindow="0" yWindow="0" windowWidth="20490" windowHeight="7755"/>
  </bookViews>
  <sheets>
    <sheet name="Bovi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1" i="1"/>
  <c r="G40" i="1"/>
  <c r="G38" i="1"/>
  <c r="G37" i="1"/>
  <c r="G12" i="1"/>
  <c r="G21" i="1" l="1"/>
  <c r="G60" i="1"/>
  <c r="G22" i="1" l="1"/>
  <c r="G50" i="1"/>
  <c r="G57" i="1" l="1"/>
  <c r="G58" i="1" s="1"/>
  <c r="G59" i="1" s="1"/>
  <c r="C77" i="1"/>
  <c r="C80" i="1" s="1"/>
  <c r="D85" i="1" l="1"/>
  <c r="G61" i="1"/>
  <c r="D77" i="1"/>
  <c r="D78" i="1"/>
  <c r="D74" i="1"/>
  <c r="D79" i="1"/>
  <c r="D76" i="1"/>
  <c r="C85" i="1"/>
  <c r="E85" i="1"/>
  <c r="D80" i="1" l="1"/>
</calcChain>
</file>

<file path=xl/sharedStrings.xml><?xml version="1.0" encoding="utf-8"?>
<sst xmlns="http://schemas.openxmlformats.org/spreadsheetml/2006/main" count="132" uniqueCount="99">
  <si>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</si>
  <si>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</si>
  <si>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</si>
  <si>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</si>
  <si>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</si>
  <si>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</si>
  <si>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</si>
  <si>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</si>
  <si>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</si>
  <si>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</si>
  <si>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</si>
  <si>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</si>
  <si>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</si>
  <si>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</si>
  <si>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</si>
  <si>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</si>
  <si>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</si>
  <si>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</si>
  <si>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</si>
  <si>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</si>
  <si>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</si>
  <si>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</si>
  <si>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</si>
  <si>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</si>
  <si>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</si>
  <si>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</si>
  <si>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Agosto-Septiembre</t>
  </si>
  <si>
    <t>Subtotal Costo Maquinaria</t>
  </si>
  <si>
    <t>INSUMOS</t>
  </si>
  <si>
    <t>Insumos</t>
  </si>
  <si>
    <t>Unidad (Kg/l/u)</t>
  </si>
  <si>
    <t>Cantidad (Kg/l/u)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</si>
  <si>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</si>
  <si>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</si>
  <si>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</si>
  <si>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</si>
  <si>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</si>
  <si>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</si>
  <si>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</si>
  <si>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</si>
  <si>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</si>
  <si>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</si>
  <si>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</si>
  <si>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</si>
  <si>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</si>
  <si>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</si>
  <si>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</si>
  <si>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</si>
  <si>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</si>
  <si>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</si>
  <si>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</si>
  <si>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</si>
  <si>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</si>
  <si>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</si>
  <si>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</si>
  <si>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</si>
  <si>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</si>
  <si>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Bovino</t>
  </si>
  <si>
    <t>Clavel y mezclas</t>
  </si>
  <si>
    <t>La Araucania</t>
  </si>
  <si>
    <t>Tolten</t>
  </si>
  <si>
    <t>Predio</t>
  </si>
  <si>
    <t>Enero-Diciembre</t>
  </si>
  <si>
    <t>MANTENCION DE PRADERAS</t>
  </si>
  <si>
    <t>Supernitro</t>
  </si>
  <si>
    <t>S.F.T.</t>
  </si>
  <si>
    <t>Abril-Mayo</t>
  </si>
  <si>
    <t>ALIMENTACION SUPLEMENTARIA</t>
  </si>
  <si>
    <t>ForraJe (fardos)</t>
  </si>
  <si>
    <t>Junio-Julio</t>
  </si>
  <si>
    <t>Pradera suplementaria</t>
  </si>
  <si>
    <t>ha</t>
  </si>
  <si>
    <t>SANIDAD E INSEMINACION</t>
  </si>
  <si>
    <t>Antocostridiales</t>
  </si>
  <si>
    <t>Dosis</t>
  </si>
  <si>
    <t>Abril - Octubre</t>
  </si>
  <si>
    <t>Antiparasitario interno</t>
  </si>
  <si>
    <t>Vacunas (Carbunclo y bruselosis)</t>
  </si>
  <si>
    <t>Diciembre</t>
  </si>
  <si>
    <t>RB-51</t>
  </si>
  <si>
    <t>Octubre</t>
  </si>
  <si>
    <t>Insecticida</t>
  </si>
  <si>
    <t>Enero</t>
  </si>
  <si>
    <t>Inseminación (costo total)</t>
  </si>
  <si>
    <t>Diciembre- Enero</t>
  </si>
  <si>
    <t>Castración y materiales</t>
  </si>
  <si>
    <t xml:space="preserve">Marzo-Abril </t>
  </si>
  <si>
    <t>RENDIMIENTO (Kg de carne/Há.)</t>
  </si>
  <si>
    <t>PRECIO ESPERADO ($/kilo)</t>
  </si>
  <si>
    <t>Enfermedad</t>
  </si>
  <si>
    <t>Toltén, sectores planos con rotación de papas</t>
  </si>
  <si>
    <t>un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</si>
  <si>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</si>
  <si>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sz val="8"/>
        <rFont val="Arial Narrow"/>
        <family val="2"/>
      </rPr>
      <t>CUIDADOS DEL REBAÑO</t>
    </r>
    <r>
      <rPr>
        <sz val="8"/>
        <rFont val="Arial Narrow"/>
        <family val="2"/>
      </rPr>
      <t xml:space="preserve"> (traslados diarios, alimentación, manejo sanitario)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</si>
  <si>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</si>
  <si>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$/há</t>
  </si>
  <si>
    <t>ESCENARIOS COSTO UNITARIO  ($/Kg de carne)</t>
  </si>
  <si>
    <t>Rendimiento (Kg de carne/há)</t>
  </si>
  <si>
    <t>Costo unitario ($/Kg de carne)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</si>
</sst>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15"/>
      <name val="Arial Narrow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9" xfId="0" applyFont="1" applyFill="1" applyBorder="1" applyAlignment="1"/>
    <xf numFmtId="49" fontId="1" fillId="2" borderId="6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wrapText="1"/>
    </xf>
    <xf numFmtId="49" fontId="1" fillId="2" borderId="18" xfId="0" applyNumberFormat="1" applyFont="1" applyFill="1" applyBorder="1" applyAlignment="1">
      <alignment horizontal="right" wrapText="1"/>
    </xf>
    <xf numFmtId="3" fontId="1" fillId="2" borderId="18" xfId="0" applyNumberFormat="1" applyFont="1" applyFill="1" applyBorder="1" applyAlignment="1">
      <alignment horizontal="right" wrapText="1"/>
    </xf>
    <xf numFmtId="49" fontId="2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/>
    <xf numFmtId="164" fontId="1" fillId="2" borderId="6" xfId="0" applyNumberFormat="1" applyFont="1" applyFill="1" applyBorder="1" applyAlignment="1"/>
    <xf numFmtId="0" fontId="0" fillId="2" borderId="20" xfId="0" applyFont="1" applyFill="1" applyBorder="1" applyAlignment="1"/>
    <xf numFmtId="0" fontId="0" fillId="2" borderId="24" xfId="0" applyFont="1" applyFill="1" applyBorder="1" applyAlignment="1"/>
    <xf numFmtId="0" fontId="0" fillId="0" borderId="22" xfId="0" applyNumberFormat="1" applyFont="1" applyBorder="1" applyAlignment="1"/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0" fontId="2" fillId="2" borderId="22" xfId="0" applyFont="1" applyFill="1" applyBorder="1" applyAlignment="1">
      <alignment vertical="center"/>
    </xf>
    <xf numFmtId="0" fontId="1" fillId="2" borderId="7" xfId="0" applyFont="1" applyFill="1" applyBorder="1" applyAlignment="1"/>
    <xf numFmtId="14" fontId="1" fillId="2" borderId="8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justify" wrapText="1"/>
    </xf>
    <xf numFmtId="0" fontId="1" fillId="2" borderId="10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6" fillId="5" borderId="12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/>
    <xf numFmtId="49" fontId="6" fillId="5" borderId="1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3" fontId="1" fillId="2" borderId="17" xfId="0" applyNumberFormat="1" applyFont="1" applyFill="1" applyBorder="1" applyAlignment="1"/>
    <xf numFmtId="49" fontId="6" fillId="3" borderId="12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0" fontId="1" fillId="2" borderId="25" xfId="0" applyFont="1" applyFill="1" applyBorder="1" applyAlignment="1"/>
    <xf numFmtId="3" fontId="1" fillId="2" borderId="25" xfId="0" applyNumberFormat="1" applyFont="1" applyFill="1" applyBorder="1" applyAlignment="1"/>
    <xf numFmtId="49" fontId="6" fillId="5" borderId="26" xfId="0" applyNumberFormat="1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165" fontId="6" fillId="5" borderId="28" xfId="0" applyNumberFormat="1" applyFont="1" applyFill="1" applyBorder="1" applyAlignment="1">
      <alignment vertical="center"/>
    </xf>
    <xf numFmtId="49" fontId="6" fillId="3" borderId="29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165" fontId="6" fillId="3" borderId="30" xfId="0" applyNumberFormat="1" applyFont="1" applyFill="1" applyBorder="1" applyAlignment="1">
      <alignment vertical="center"/>
    </xf>
    <xf numFmtId="49" fontId="6" fillId="5" borderId="29" xfId="0" applyNumberFormat="1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165" fontId="6" fillId="5" borderId="30" xfId="0" applyNumberFormat="1" applyFont="1" applyFill="1" applyBorder="1" applyAlignment="1">
      <alignment vertical="center"/>
    </xf>
    <xf numFmtId="49" fontId="6" fillId="5" borderId="31" xfId="0" applyNumberFormat="1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49" fontId="1" fillId="2" borderId="22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5" fontId="6" fillId="2" borderId="22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49" fontId="4" fillId="2" borderId="43" xfId="0" applyNumberFormat="1" applyFont="1" applyFill="1" applyBorder="1" applyAlignment="1">
      <alignment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49" fontId="1" fillId="2" borderId="46" xfId="0" applyNumberFormat="1" applyFont="1" applyFill="1" applyBorder="1" applyAlignment="1">
      <alignment vertical="center"/>
    </xf>
    <xf numFmtId="0" fontId="1" fillId="2" borderId="22" xfId="0" applyFont="1" applyFill="1" applyBorder="1" applyAlignment="1"/>
    <xf numFmtId="0" fontId="1" fillId="2" borderId="47" xfId="0" applyFont="1" applyFill="1" applyBorder="1" applyAlignment="1"/>
    <xf numFmtId="49" fontId="1" fillId="2" borderId="48" xfId="0" applyNumberFormat="1" applyFont="1" applyFill="1" applyBorder="1" applyAlignment="1">
      <alignment vertical="center"/>
    </xf>
    <xf numFmtId="0" fontId="1" fillId="2" borderId="49" xfId="0" applyFont="1" applyFill="1" applyBorder="1" applyAlignment="1"/>
    <xf numFmtId="0" fontId="1" fillId="2" borderId="50" xfId="0" applyFont="1" applyFill="1" applyBorder="1" applyAlignment="1"/>
    <xf numFmtId="0" fontId="1" fillId="8" borderId="42" xfId="0" applyFont="1" applyFill="1" applyBorder="1" applyAlignment="1"/>
    <xf numFmtId="0" fontId="1" fillId="6" borderId="22" xfId="0" applyFont="1" applyFill="1" applyBorder="1" applyAlignment="1"/>
    <xf numFmtId="49" fontId="4" fillId="7" borderId="33" xfId="0" applyNumberFormat="1" applyFont="1" applyFill="1" applyBorder="1" applyAlignment="1">
      <alignment vertical="center"/>
    </xf>
    <xf numFmtId="49" fontId="4" fillId="7" borderId="23" xfId="0" applyNumberFormat="1" applyFont="1" applyFill="1" applyBorder="1" applyAlignment="1">
      <alignment vertical="center"/>
    </xf>
    <xf numFmtId="49" fontId="1" fillId="7" borderId="34" xfId="0" applyNumberFormat="1" applyFont="1" applyFill="1" applyBorder="1" applyAlignment="1"/>
    <xf numFmtId="49" fontId="4" fillId="2" borderId="3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9" fontId="1" fillId="2" borderId="36" xfId="0" applyNumberFormat="1" applyFont="1" applyFill="1" applyBorder="1" applyAlignment="1"/>
    <xf numFmtId="0" fontId="4" fillId="2" borderId="6" xfId="0" applyNumberFormat="1" applyFont="1" applyFill="1" applyBorder="1" applyAlignment="1">
      <alignment vertical="center"/>
    </xf>
    <xf numFmtId="166" fontId="4" fillId="2" borderId="6" xfId="0" applyNumberFormat="1" applyFont="1" applyFill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49" fontId="4" fillId="7" borderId="37" xfId="0" applyNumberFormat="1" applyFont="1" applyFill="1" applyBorder="1" applyAlignment="1">
      <alignment vertical="center"/>
    </xf>
    <xf numFmtId="166" fontId="4" fillId="7" borderId="38" xfId="0" applyNumberFormat="1" applyFont="1" applyFill="1" applyBorder="1" applyAlignment="1">
      <alignment vertical="center"/>
    </xf>
    <xf numFmtId="9" fontId="4" fillId="7" borderId="39" xfId="0" applyNumberFormat="1" applyFont="1" applyFill="1" applyBorder="1" applyAlignment="1">
      <alignment vertical="center"/>
    </xf>
    <xf numFmtId="0" fontId="6" fillId="8" borderId="21" xfId="0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6" fillId="8" borderId="22" xfId="0" applyFont="1" applyFill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6" fillId="6" borderId="21" xfId="0" applyFont="1" applyFill="1" applyBorder="1" applyAlignment="1">
      <alignment vertical="center"/>
    </xf>
    <xf numFmtId="49" fontId="4" fillId="7" borderId="52" xfId="0" applyNumberFormat="1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165" fontId="4" fillId="2" borderId="22" xfId="0" applyNumberFormat="1" applyFont="1" applyFill="1" applyBorder="1" applyAlignment="1">
      <alignment vertical="center"/>
    </xf>
    <xf numFmtId="166" fontId="4" fillId="7" borderId="39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>
      <alignment horizontal="right" vertical="center"/>
    </xf>
    <xf numFmtId="49" fontId="1" fillId="2" borderId="56" xfId="0" applyNumberFormat="1" applyFont="1" applyFill="1" applyBorder="1" applyAlignment="1">
      <alignment horizontal="right" vertical="center" wrapText="1"/>
    </xf>
    <xf numFmtId="14" fontId="1" fillId="2" borderId="56" xfId="0" applyNumberFormat="1" applyFont="1" applyFill="1" applyBorder="1" applyAlignment="1">
      <alignment horizontal="right" vertical="center" wrapText="1"/>
    </xf>
    <xf numFmtId="0" fontId="0" fillId="2" borderId="57" xfId="0" applyFont="1" applyFill="1" applyBorder="1" applyAlignment="1"/>
    <xf numFmtId="0" fontId="1" fillId="2" borderId="58" xfId="0" applyFont="1" applyFill="1" applyBorder="1" applyAlignment="1">
      <alignment wrapText="1"/>
    </xf>
    <xf numFmtId="49" fontId="6" fillId="3" borderId="55" xfId="0" applyNumberFormat="1" applyFont="1" applyFill="1" applyBorder="1" applyAlignment="1">
      <alignment vertical="center" wrapText="1"/>
    </xf>
    <xf numFmtId="49" fontId="1" fillId="2" borderId="55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165" fontId="6" fillId="5" borderId="32" xfId="0" applyNumberFormat="1" applyFont="1" applyFill="1" applyBorder="1" applyAlignment="1">
      <alignment vertical="center"/>
    </xf>
    <xf numFmtId="3" fontId="4" fillId="7" borderId="53" xfId="0" applyNumberFormat="1" applyFont="1" applyFill="1" applyBorder="1" applyAlignment="1">
      <alignment vertical="center"/>
    </xf>
    <xf numFmtId="3" fontId="4" fillId="7" borderId="54" xfId="0" applyNumberFormat="1" applyFont="1" applyFill="1" applyBorder="1" applyAlignment="1">
      <alignment vertical="center"/>
    </xf>
    <xf numFmtId="49" fontId="3" fillId="8" borderId="40" xfId="0" applyNumberFormat="1" applyFont="1" applyFill="1" applyBorder="1" applyAlignment="1">
      <alignment vertical="center"/>
    </xf>
    <xf numFmtId="0" fontId="4" fillId="8" borderId="41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17320</xdr:rowOff>
    </xdr:from>
    <xdr:to>
      <xdr:col>6</xdr:col>
      <xdr:colOff>371475</xdr:colOff>
      <xdr:row>7</xdr:row>
      <xdr:rowOff>49404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09" y="207820"/>
          <a:ext cx="559550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6"/>
  <sheetViews>
    <sheetView showGridLines="0" tabSelected="1" topLeftCell="A38" zoomScaleNormal="100" workbookViewId="0">
      <selection activeCell="I73" sqref="I73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3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17"/>
      <c r="C8" s="3"/>
      <c r="D8" s="2"/>
      <c r="E8" s="3"/>
      <c r="F8" s="3"/>
      <c r="G8" s="3"/>
    </row>
    <row r="9" spans="1:7" ht="12.75" customHeight="1" x14ac:dyDescent="0.25">
      <c r="A9" s="22"/>
      <c r="B9" s="119" t="s">
        <v>0</v>
      </c>
      <c r="C9" s="115" t="s">
        <v>57</v>
      </c>
      <c r="D9" s="33"/>
      <c r="E9" s="130" t="s">
        <v>87</v>
      </c>
      <c r="F9" s="131"/>
      <c r="G9" s="28">
        <v>1200</v>
      </c>
    </row>
    <row r="10" spans="1:7" ht="12.75" customHeight="1" x14ac:dyDescent="0.25">
      <c r="A10" s="22"/>
      <c r="B10" s="120" t="s">
        <v>1</v>
      </c>
      <c r="C10" s="115" t="s">
        <v>58</v>
      </c>
      <c r="D10" s="33"/>
      <c r="E10" s="128" t="s">
        <v>2</v>
      </c>
      <c r="F10" s="129"/>
      <c r="G10" s="24" t="s">
        <v>86</v>
      </c>
    </row>
    <row r="11" spans="1:7" ht="12.75" customHeight="1" x14ac:dyDescent="0.25">
      <c r="A11" s="22"/>
      <c r="B11" s="120" t="s">
        <v>3</v>
      </c>
      <c r="C11" s="115" t="s">
        <v>4</v>
      </c>
      <c r="D11" s="33"/>
      <c r="E11" s="128" t="s">
        <v>88</v>
      </c>
      <c r="F11" s="129"/>
      <c r="G11" s="28">
        <v>2000</v>
      </c>
    </row>
    <row r="12" spans="1:7" ht="12.75" customHeight="1" x14ac:dyDescent="0.25">
      <c r="A12" s="22"/>
      <c r="B12" s="120" t="s">
        <v>5</v>
      </c>
      <c r="C12" s="115" t="s">
        <v>59</v>
      </c>
      <c r="D12" s="33"/>
      <c r="E12" s="30" t="s">
        <v>6</v>
      </c>
      <c r="F12" s="31"/>
      <c r="G12" s="28">
        <f>G9*G11</f>
        <v>2400000</v>
      </c>
    </row>
    <row r="13" spans="1:7" ht="12.75" customHeight="1" x14ac:dyDescent="0.25">
      <c r="A13" s="22"/>
      <c r="B13" s="120" t="s">
        <v>7</v>
      </c>
      <c r="C13" s="115" t="s">
        <v>60</v>
      </c>
      <c r="D13" s="33"/>
      <c r="E13" s="128" t="s">
        <v>8</v>
      </c>
      <c r="F13" s="129"/>
      <c r="G13" s="24" t="s">
        <v>61</v>
      </c>
    </row>
    <row r="14" spans="1:7" ht="12.75" customHeight="1" x14ac:dyDescent="0.25">
      <c r="A14" s="22"/>
      <c r="B14" s="120" t="s">
        <v>9</v>
      </c>
      <c r="C14" s="115" t="s">
        <v>90</v>
      </c>
      <c r="D14" s="33"/>
      <c r="E14" s="128" t="s">
        <v>10</v>
      </c>
      <c r="F14" s="129"/>
      <c r="G14" s="24" t="s">
        <v>86</v>
      </c>
    </row>
    <row r="15" spans="1:7" ht="12.75" customHeight="1" x14ac:dyDescent="0.25">
      <c r="A15" s="22"/>
      <c r="B15" s="120" t="s">
        <v>11</v>
      </c>
      <c r="C15" s="116">
        <v>44726</v>
      </c>
      <c r="D15" s="33"/>
      <c r="E15" s="132" t="s">
        <v>12</v>
      </c>
      <c r="F15" s="133"/>
      <c r="G15" s="24" t="s">
        <v>89</v>
      </c>
    </row>
    <row r="16" spans="1:7" ht="12" customHeight="1" x14ac:dyDescent="0.25">
      <c r="A16" s="2"/>
      <c r="B16" s="118"/>
      <c r="C16" s="34"/>
      <c r="D16" s="35"/>
      <c r="E16" s="36"/>
      <c r="F16" s="36"/>
      <c r="G16" s="37"/>
    </row>
    <row r="17" spans="1:7" ht="12" customHeight="1" x14ac:dyDescent="0.25">
      <c r="A17" s="5"/>
      <c r="B17" s="134" t="s">
        <v>13</v>
      </c>
      <c r="C17" s="135"/>
      <c r="D17" s="135"/>
      <c r="E17" s="135"/>
      <c r="F17" s="135"/>
      <c r="G17" s="135"/>
    </row>
    <row r="18" spans="1:7" ht="12" customHeight="1" x14ac:dyDescent="0.25">
      <c r="A18" s="2"/>
      <c r="B18" s="38"/>
      <c r="C18" s="39"/>
      <c r="D18" s="39"/>
      <c r="E18" s="39"/>
      <c r="F18" s="40"/>
      <c r="G18" s="40"/>
    </row>
    <row r="19" spans="1:7" ht="12" customHeight="1" x14ac:dyDescent="0.25">
      <c r="A19" s="4"/>
      <c r="B19" s="41" t="s">
        <v>14</v>
      </c>
      <c r="C19" s="42"/>
      <c r="D19" s="43"/>
      <c r="E19" s="43"/>
      <c r="F19" s="43"/>
      <c r="G19" s="43"/>
    </row>
    <row r="20" spans="1:7" ht="24" customHeight="1" x14ac:dyDescent="0.25">
      <c r="A20" s="5"/>
      <c r="B20" s="44" t="s">
        <v>15</v>
      </c>
      <c r="C20" s="44" t="s">
        <v>16</v>
      </c>
      <c r="D20" s="44" t="s">
        <v>17</v>
      </c>
      <c r="E20" s="44" t="s">
        <v>18</v>
      </c>
      <c r="F20" s="44" t="s">
        <v>19</v>
      </c>
      <c r="G20" s="44" t="s">
        <v>20</v>
      </c>
    </row>
    <row r="21" spans="1:7" ht="32.25" customHeight="1" x14ac:dyDescent="0.25">
      <c r="A21" s="5"/>
      <c r="B21" s="24" t="s">
        <v>93</v>
      </c>
      <c r="C21" s="25" t="s">
        <v>21</v>
      </c>
      <c r="D21" s="24">
        <v>4</v>
      </c>
      <c r="E21" s="24" t="s">
        <v>62</v>
      </c>
      <c r="F21" s="28">
        <v>13090.000000000002</v>
      </c>
      <c r="G21" s="28">
        <f>(D21*F21)</f>
        <v>52360.000000000007</v>
      </c>
    </row>
    <row r="22" spans="1:7" ht="12.75" customHeight="1" x14ac:dyDescent="0.25">
      <c r="A22" s="5"/>
      <c r="B22" s="7" t="s">
        <v>22</v>
      </c>
      <c r="C22" s="8"/>
      <c r="D22" s="121"/>
      <c r="E22" s="121"/>
      <c r="F22" s="121"/>
      <c r="G22" s="122">
        <f>SUM(G21:G21)</f>
        <v>52360.000000000007</v>
      </c>
    </row>
    <row r="23" spans="1:7" ht="12" customHeight="1" x14ac:dyDescent="0.25">
      <c r="A23" s="2"/>
      <c r="B23" s="38"/>
      <c r="C23" s="40"/>
      <c r="D23" s="40"/>
      <c r="E23" s="40"/>
      <c r="F23" s="45"/>
      <c r="G23" s="45"/>
    </row>
    <row r="24" spans="1:7" ht="12" customHeight="1" x14ac:dyDescent="0.25">
      <c r="A24" s="4"/>
      <c r="B24" s="46" t="s">
        <v>23</v>
      </c>
      <c r="C24" s="47"/>
      <c r="D24" s="48"/>
      <c r="E24" s="48"/>
      <c r="F24" s="49"/>
      <c r="G24" s="49"/>
    </row>
    <row r="25" spans="1:7" ht="24" customHeight="1" x14ac:dyDescent="0.25">
      <c r="A25" s="4"/>
      <c r="B25" s="50" t="s">
        <v>15</v>
      </c>
      <c r="C25" s="51" t="s">
        <v>16</v>
      </c>
      <c r="D25" s="51" t="s">
        <v>17</v>
      </c>
      <c r="E25" s="50" t="s">
        <v>18</v>
      </c>
      <c r="F25" s="51" t="s">
        <v>19</v>
      </c>
      <c r="G25" s="50" t="s">
        <v>20</v>
      </c>
    </row>
    <row r="26" spans="1:7" ht="12" customHeight="1" x14ac:dyDescent="0.25">
      <c r="A26" s="4"/>
      <c r="B26" s="52"/>
      <c r="C26" s="53"/>
      <c r="D26" s="53"/>
      <c r="E26" s="53"/>
      <c r="F26" s="52"/>
      <c r="G26" s="52"/>
    </row>
    <row r="27" spans="1:7" ht="12" customHeight="1" x14ac:dyDescent="0.25">
      <c r="A27" s="4"/>
      <c r="B27" s="14" t="s">
        <v>24</v>
      </c>
      <c r="C27" s="15"/>
      <c r="D27" s="15"/>
      <c r="E27" s="15"/>
      <c r="F27" s="16"/>
      <c r="G27" s="16"/>
    </row>
    <row r="28" spans="1:7" ht="12" customHeight="1" x14ac:dyDescent="0.25">
      <c r="A28" s="2"/>
      <c r="B28" s="54"/>
      <c r="C28" s="55"/>
      <c r="D28" s="55"/>
      <c r="E28" s="55"/>
      <c r="F28" s="56"/>
      <c r="G28" s="56"/>
    </row>
    <row r="29" spans="1:7" ht="12" customHeight="1" x14ac:dyDescent="0.25">
      <c r="A29" s="4"/>
      <c r="B29" s="46" t="s">
        <v>25</v>
      </c>
      <c r="C29" s="47"/>
      <c r="D29" s="48"/>
      <c r="E29" s="48"/>
      <c r="F29" s="49"/>
      <c r="G29" s="49"/>
    </row>
    <row r="30" spans="1:7" ht="24" customHeight="1" x14ac:dyDescent="0.25">
      <c r="A30" s="4"/>
      <c r="B30" s="57" t="s">
        <v>15</v>
      </c>
      <c r="C30" s="57" t="s">
        <v>16</v>
      </c>
      <c r="D30" s="57" t="s">
        <v>17</v>
      </c>
      <c r="E30" s="57" t="s">
        <v>18</v>
      </c>
      <c r="F30" s="58" t="s">
        <v>19</v>
      </c>
      <c r="G30" s="57" t="s">
        <v>20</v>
      </c>
    </row>
    <row r="31" spans="1:7" ht="12.75" customHeight="1" x14ac:dyDescent="0.25">
      <c r="A31" s="5"/>
      <c r="B31" s="9"/>
      <c r="C31" s="10"/>
      <c r="D31" s="11"/>
      <c r="E31" s="12"/>
      <c r="F31" s="13"/>
      <c r="G31" s="13"/>
    </row>
    <row r="32" spans="1:7" ht="12.75" customHeight="1" x14ac:dyDescent="0.25">
      <c r="A32" s="4"/>
      <c r="B32" s="14" t="s">
        <v>27</v>
      </c>
      <c r="C32" s="15"/>
      <c r="D32" s="15"/>
      <c r="E32" s="15"/>
      <c r="F32" s="16"/>
      <c r="G32" s="17"/>
    </row>
    <row r="33" spans="1:11" ht="12" customHeight="1" x14ac:dyDescent="0.25">
      <c r="A33" s="2"/>
      <c r="B33" s="54"/>
      <c r="C33" s="55"/>
      <c r="D33" s="55"/>
      <c r="E33" s="55"/>
      <c r="F33" s="56"/>
      <c r="G33" s="56"/>
    </row>
    <row r="34" spans="1:11" ht="12" customHeight="1" x14ac:dyDescent="0.25">
      <c r="A34" s="4"/>
      <c r="B34" s="46" t="s">
        <v>28</v>
      </c>
      <c r="C34" s="47"/>
      <c r="D34" s="48"/>
      <c r="E34" s="48"/>
      <c r="F34" s="49"/>
      <c r="G34" s="49"/>
    </row>
    <row r="35" spans="1:11" ht="24" customHeight="1" x14ac:dyDescent="0.25">
      <c r="A35" s="4"/>
      <c r="B35" s="58" t="s">
        <v>29</v>
      </c>
      <c r="C35" s="58" t="s">
        <v>30</v>
      </c>
      <c r="D35" s="58" t="s">
        <v>31</v>
      </c>
      <c r="E35" s="58" t="s">
        <v>18</v>
      </c>
      <c r="F35" s="58" t="s">
        <v>19</v>
      </c>
      <c r="G35" s="58" t="s">
        <v>20</v>
      </c>
      <c r="K35" s="23"/>
    </row>
    <row r="36" spans="1:11" ht="12.75" customHeight="1" x14ac:dyDescent="0.25">
      <c r="A36" s="5"/>
      <c r="B36" s="27" t="s">
        <v>63</v>
      </c>
      <c r="C36" s="25"/>
      <c r="D36" s="25"/>
      <c r="E36" s="25"/>
      <c r="F36" s="25"/>
      <c r="G36" s="25"/>
      <c r="K36" s="23"/>
    </row>
    <row r="37" spans="1:11" ht="12.75" customHeight="1" x14ac:dyDescent="0.25">
      <c r="A37" s="5"/>
      <c r="B37" s="26" t="s">
        <v>64</v>
      </c>
      <c r="C37" s="25" t="s">
        <v>32</v>
      </c>
      <c r="D37" s="24">
        <v>37.5</v>
      </c>
      <c r="E37" s="24" t="s">
        <v>26</v>
      </c>
      <c r="F37" s="28">
        <v>1440</v>
      </c>
      <c r="G37" s="28">
        <f>D37*F37</f>
        <v>54000</v>
      </c>
      <c r="K37" s="23"/>
    </row>
    <row r="38" spans="1:11" ht="12.75" customHeight="1" x14ac:dyDescent="0.25">
      <c r="A38" s="5"/>
      <c r="B38" s="26" t="s">
        <v>65</v>
      </c>
      <c r="C38" s="25" t="s">
        <v>32</v>
      </c>
      <c r="D38" s="24">
        <v>37.5</v>
      </c>
      <c r="E38" s="24" t="s">
        <v>66</v>
      </c>
      <c r="F38" s="28">
        <v>1400</v>
      </c>
      <c r="G38" s="28">
        <f t="shared" ref="G38:G49" si="0">D38*F38</f>
        <v>52500</v>
      </c>
      <c r="K38" s="23"/>
    </row>
    <row r="39" spans="1:11" ht="12.75" customHeight="1" x14ac:dyDescent="0.25">
      <c r="A39" s="5"/>
      <c r="B39" s="27" t="s">
        <v>67</v>
      </c>
      <c r="C39" s="25"/>
      <c r="D39" s="24"/>
      <c r="E39" s="24"/>
      <c r="F39" s="28"/>
      <c r="G39" s="28"/>
      <c r="K39" s="23"/>
    </row>
    <row r="40" spans="1:11" ht="12.75" customHeight="1" x14ac:dyDescent="0.25">
      <c r="A40" s="5"/>
      <c r="B40" s="26" t="s">
        <v>68</v>
      </c>
      <c r="C40" s="25" t="s">
        <v>91</v>
      </c>
      <c r="D40" s="24">
        <v>150</v>
      </c>
      <c r="E40" s="24" t="s">
        <v>69</v>
      </c>
      <c r="F40" s="28">
        <v>3000</v>
      </c>
      <c r="G40" s="28">
        <f t="shared" si="0"/>
        <v>450000</v>
      </c>
      <c r="K40" s="23"/>
    </row>
    <row r="41" spans="1:11" ht="12.75" customHeight="1" x14ac:dyDescent="0.25">
      <c r="A41" s="5"/>
      <c r="B41" s="26" t="s">
        <v>70</v>
      </c>
      <c r="C41" s="25" t="s">
        <v>71</v>
      </c>
      <c r="D41" s="24">
        <v>1</v>
      </c>
      <c r="E41" s="24" t="s">
        <v>26</v>
      </c>
      <c r="F41" s="28">
        <v>800000</v>
      </c>
      <c r="G41" s="28">
        <f t="shared" si="0"/>
        <v>800000</v>
      </c>
      <c r="K41" s="23"/>
    </row>
    <row r="42" spans="1:11" ht="12.75" customHeight="1" x14ac:dyDescent="0.25">
      <c r="A42" s="5"/>
      <c r="B42" s="27" t="s">
        <v>72</v>
      </c>
      <c r="C42" s="25"/>
      <c r="D42" s="24"/>
      <c r="E42" s="24"/>
      <c r="F42" s="28"/>
      <c r="G42" s="28"/>
      <c r="K42" s="23"/>
    </row>
    <row r="43" spans="1:11" ht="12.75" customHeight="1" x14ac:dyDescent="0.25">
      <c r="A43" s="5"/>
      <c r="B43" s="26" t="s">
        <v>73</v>
      </c>
      <c r="C43" s="25" t="s">
        <v>74</v>
      </c>
      <c r="D43" s="24">
        <v>3.75</v>
      </c>
      <c r="E43" s="24" t="s">
        <v>75</v>
      </c>
      <c r="F43" s="28">
        <v>52</v>
      </c>
      <c r="G43" s="28">
        <f t="shared" si="0"/>
        <v>195</v>
      </c>
      <c r="K43" s="23"/>
    </row>
    <row r="44" spans="1:11" ht="12.75" customHeight="1" x14ac:dyDescent="0.25">
      <c r="A44" s="5"/>
      <c r="B44" s="26" t="s">
        <v>76</v>
      </c>
      <c r="C44" s="25" t="s">
        <v>74</v>
      </c>
      <c r="D44" s="24">
        <v>3.75</v>
      </c>
      <c r="E44" s="24" t="s">
        <v>75</v>
      </c>
      <c r="F44" s="28">
        <v>135</v>
      </c>
      <c r="G44" s="28">
        <f t="shared" si="0"/>
        <v>506.25</v>
      </c>
      <c r="K44" s="23"/>
    </row>
    <row r="45" spans="1:11" ht="12.75" customHeight="1" x14ac:dyDescent="0.25">
      <c r="A45" s="5"/>
      <c r="B45" s="26" t="s">
        <v>77</v>
      </c>
      <c r="C45" s="25" t="s">
        <v>74</v>
      </c>
      <c r="D45" s="24">
        <v>3.125</v>
      </c>
      <c r="E45" s="24" t="s">
        <v>78</v>
      </c>
      <c r="F45" s="28">
        <v>460</v>
      </c>
      <c r="G45" s="28">
        <f t="shared" si="0"/>
        <v>1437.5</v>
      </c>
      <c r="K45" s="23"/>
    </row>
    <row r="46" spans="1:11" ht="12.75" customHeight="1" x14ac:dyDescent="0.25">
      <c r="A46" s="5"/>
      <c r="B46" s="26" t="s">
        <v>79</v>
      </c>
      <c r="C46" s="25" t="s">
        <v>74</v>
      </c>
      <c r="D46" s="24">
        <v>1</v>
      </c>
      <c r="E46" s="24" t="s">
        <v>80</v>
      </c>
      <c r="F46" s="28">
        <v>283.25</v>
      </c>
      <c r="G46" s="28">
        <f t="shared" si="0"/>
        <v>283.25</v>
      </c>
    </row>
    <row r="47" spans="1:11" ht="12.75" customHeight="1" x14ac:dyDescent="0.25">
      <c r="A47" s="5"/>
      <c r="B47" s="26" t="s">
        <v>81</v>
      </c>
      <c r="C47" s="25" t="s">
        <v>74</v>
      </c>
      <c r="D47" s="24">
        <v>3.75</v>
      </c>
      <c r="E47" s="24" t="s">
        <v>82</v>
      </c>
      <c r="F47" s="28">
        <v>110</v>
      </c>
      <c r="G47" s="28">
        <f t="shared" si="0"/>
        <v>412.5</v>
      </c>
    </row>
    <row r="48" spans="1:11" ht="12.75" customHeight="1" x14ac:dyDescent="0.25">
      <c r="A48" s="5"/>
      <c r="B48" s="26" t="s">
        <v>83</v>
      </c>
      <c r="C48" s="25" t="s">
        <v>74</v>
      </c>
      <c r="D48" s="24">
        <v>4</v>
      </c>
      <c r="E48" s="24" t="s">
        <v>84</v>
      </c>
      <c r="F48" s="28">
        <v>8000</v>
      </c>
      <c r="G48" s="28">
        <f t="shared" si="0"/>
        <v>32000</v>
      </c>
    </row>
    <row r="49" spans="1:7" ht="12.75" customHeight="1" x14ac:dyDescent="0.25">
      <c r="A49" s="5"/>
      <c r="B49" s="26" t="s">
        <v>85</v>
      </c>
      <c r="C49" s="25" t="s">
        <v>91</v>
      </c>
      <c r="D49" s="24">
        <v>0.5</v>
      </c>
      <c r="E49" s="24" t="s">
        <v>78</v>
      </c>
      <c r="F49" s="28">
        <v>354.06250000000006</v>
      </c>
      <c r="G49" s="28">
        <f t="shared" si="0"/>
        <v>177.03125000000003</v>
      </c>
    </row>
    <row r="50" spans="1:7" ht="13.5" customHeight="1" x14ac:dyDescent="0.25">
      <c r="A50" s="4"/>
      <c r="B50" s="14" t="s">
        <v>33</v>
      </c>
      <c r="C50" s="15"/>
      <c r="D50" s="113"/>
      <c r="E50" s="113"/>
      <c r="F50" s="113"/>
      <c r="G50" s="114">
        <f>SUM(G36:G49)</f>
        <v>1391511.53125</v>
      </c>
    </row>
    <row r="51" spans="1:7" ht="12" customHeight="1" x14ac:dyDescent="0.25">
      <c r="A51" s="2"/>
      <c r="B51" s="54"/>
      <c r="C51" s="55"/>
      <c r="D51" s="55"/>
      <c r="E51" s="59"/>
      <c r="F51" s="56"/>
      <c r="G51" s="56"/>
    </row>
    <row r="52" spans="1:7" ht="12" customHeight="1" x14ac:dyDescent="0.25">
      <c r="A52" s="4"/>
      <c r="B52" s="46" t="s">
        <v>34</v>
      </c>
      <c r="C52" s="47"/>
      <c r="D52" s="48"/>
      <c r="E52" s="48"/>
      <c r="F52" s="49"/>
      <c r="G52" s="49"/>
    </row>
    <row r="53" spans="1:7" ht="24" customHeight="1" x14ac:dyDescent="0.25">
      <c r="A53" s="4"/>
      <c r="B53" s="57" t="s">
        <v>35</v>
      </c>
      <c r="C53" s="58" t="s">
        <v>30</v>
      </c>
      <c r="D53" s="58" t="s">
        <v>31</v>
      </c>
      <c r="E53" s="57" t="s">
        <v>18</v>
      </c>
      <c r="F53" s="58" t="s">
        <v>19</v>
      </c>
      <c r="G53" s="57" t="s">
        <v>20</v>
      </c>
    </row>
    <row r="54" spans="1:7" ht="12.75" customHeight="1" x14ac:dyDescent="0.25">
      <c r="A54" s="5"/>
      <c r="B54" s="29"/>
      <c r="C54" s="18"/>
      <c r="D54" s="19"/>
      <c r="E54" s="6"/>
      <c r="F54" s="20"/>
      <c r="G54" s="19"/>
    </row>
    <row r="55" spans="1:7" ht="13.5" customHeight="1" x14ac:dyDescent="0.25">
      <c r="A55" s="4"/>
      <c r="B55" s="60" t="s">
        <v>36</v>
      </c>
      <c r="C55" s="61"/>
      <c r="D55" s="61"/>
      <c r="E55" s="61"/>
      <c r="F55" s="62"/>
      <c r="G55" s="63"/>
    </row>
    <row r="56" spans="1:7" ht="12" customHeight="1" x14ac:dyDescent="0.25">
      <c r="A56" s="2"/>
      <c r="B56" s="64"/>
      <c r="C56" s="64"/>
      <c r="D56" s="64"/>
      <c r="E56" s="64"/>
      <c r="F56" s="65"/>
      <c r="G56" s="65"/>
    </row>
    <row r="57" spans="1:7" ht="12" customHeight="1" x14ac:dyDescent="0.25">
      <c r="A57" s="22"/>
      <c r="B57" s="66" t="s">
        <v>37</v>
      </c>
      <c r="C57" s="67"/>
      <c r="D57" s="67"/>
      <c r="E57" s="67"/>
      <c r="F57" s="67"/>
      <c r="G57" s="68">
        <f>G22+G50</f>
        <v>1443871.53125</v>
      </c>
    </row>
    <row r="58" spans="1:7" ht="12" customHeight="1" x14ac:dyDescent="0.25">
      <c r="A58" s="22"/>
      <c r="B58" s="69" t="s">
        <v>38</v>
      </c>
      <c r="C58" s="70"/>
      <c r="D58" s="70"/>
      <c r="E58" s="70"/>
      <c r="F58" s="70"/>
      <c r="G58" s="71">
        <f>G57*0.05</f>
        <v>72193.576562500006</v>
      </c>
    </row>
    <row r="59" spans="1:7" ht="12" customHeight="1" x14ac:dyDescent="0.25">
      <c r="A59" s="22"/>
      <c r="B59" s="72" t="s">
        <v>39</v>
      </c>
      <c r="C59" s="73"/>
      <c r="D59" s="73"/>
      <c r="E59" s="73"/>
      <c r="F59" s="73"/>
      <c r="G59" s="74">
        <f>G58+G57</f>
        <v>1516065.1078125001</v>
      </c>
    </row>
    <row r="60" spans="1:7" ht="12" customHeight="1" x14ac:dyDescent="0.25">
      <c r="A60" s="22"/>
      <c r="B60" s="69" t="s">
        <v>40</v>
      </c>
      <c r="C60" s="70"/>
      <c r="D60" s="70"/>
      <c r="E60" s="70"/>
      <c r="F60" s="70"/>
      <c r="G60" s="71">
        <f>G12</f>
        <v>2400000</v>
      </c>
    </row>
    <row r="61" spans="1:7" ht="12" customHeight="1" x14ac:dyDescent="0.25">
      <c r="A61" s="22"/>
      <c r="B61" s="75" t="s">
        <v>41</v>
      </c>
      <c r="C61" s="76"/>
      <c r="D61" s="76"/>
      <c r="E61" s="76"/>
      <c r="F61" s="76"/>
      <c r="G61" s="123">
        <f>G60-G59</f>
        <v>883934.89218749991</v>
      </c>
    </row>
    <row r="62" spans="1:7" ht="12" customHeight="1" x14ac:dyDescent="0.25">
      <c r="A62" s="22"/>
      <c r="B62" s="77" t="s">
        <v>92</v>
      </c>
      <c r="C62" s="78"/>
      <c r="D62" s="78"/>
      <c r="E62" s="78"/>
      <c r="F62" s="78"/>
      <c r="G62" s="79"/>
    </row>
    <row r="63" spans="1:7" ht="12.75" customHeight="1" thickBot="1" x14ac:dyDescent="0.3">
      <c r="A63" s="22"/>
      <c r="B63" s="80"/>
      <c r="C63" s="78"/>
      <c r="D63" s="78"/>
      <c r="E63" s="78"/>
      <c r="F63" s="78"/>
      <c r="G63" s="79"/>
    </row>
    <row r="64" spans="1:7" ht="12" customHeight="1" x14ac:dyDescent="0.25">
      <c r="A64" s="22"/>
      <c r="B64" s="81" t="s">
        <v>94</v>
      </c>
      <c r="C64" s="82"/>
      <c r="D64" s="82"/>
      <c r="E64" s="82"/>
      <c r="F64" s="83"/>
      <c r="G64" s="79"/>
    </row>
    <row r="65" spans="1:7" ht="12" customHeight="1" x14ac:dyDescent="0.25">
      <c r="A65" s="22"/>
      <c r="B65" s="84" t="s">
        <v>42</v>
      </c>
      <c r="C65" s="85"/>
      <c r="D65" s="85"/>
      <c r="E65" s="85"/>
      <c r="F65" s="86"/>
      <c r="G65" s="79"/>
    </row>
    <row r="66" spans="1:7" ht="12" customHeight="1" x14ac:dyDescent="0.25">
      <c r="A66" s="22"/>
      <c r="B66" s="84" t="s">
        <v>43</v>
      </c>
      <c r="C66" s="85"/>
      <c r="D66" s="85"/>
      <c r="E66" s="85"/>
      <c r="F66" s="86"/>
      <c r="G66" s="79"/>
    </row>
    <row r="67" spans="1:7" ht="12" customHeight="1" x14ac:dyDescent="0.25">
      <c r="A67" s="22"/>
      <c r="B67" s="84" t="s">
        <v>44</v>
      </c>
      <c r="C67" s="85"/>
      <c r="D67" s="85"/>
      <c r="E67" s="85"/>
      <c r="F67" s="86"/>
      <c r="G67" s="79"/>
    </row>
    <row r="68" spans="1:7" ht="12" customHeight="1" x14ac:dyDescent="0.25">
      <c r="A68" s="22"/>
      <c r="B68" s="84" t="s">
        <v>45</v>
      </c>
      <c r="C68" s="85"/>
      <c r="D68" s="85"/>
      <c r="E68" s="85"/>
      <c r="F68" s="86"/>
      <c r="G68" s="79"/>
    </row>
    <row r="69" spans="1:7" ht="12" customHeight="1" x14ac:dyDescent="0.25">
      <c r="A69" s="22"/>
      <c r="B69" s="84" t="s">
        <v>46</v>
      </c>
      <c r="C69" s="85"/>
      <c r="D69" s="85"/>
      <c r="E69" s="85"/>
      <c r="F69" s="86"/>
      <c r="G69" s="79"/>
    </row>
    <row r="70" spans="1:7" ht="12.75" customHeight="1" thickBot="1" x14ac:dyDescent="0.3">
      <c r="A70" s="22"/>
      <c r="B70" s="87" t="s">
        <v>47</v>
      </c>
      <c r="C70" s="88"/>
      <c r="D70" s="88"/>
      <c r="E70" s="88"/>
      <c r="F70" s="89"/>
      <c r="G70" s="79"/>
    </row>
    <row r="71" spans="1:7" ht="12.75" customHeight="1" x14ac:dyDescent="0.25">
      <c r="A71" s="22"/>
      <c r="B71" s="80"/>
      <c r="C71" s="85"/>
      <c r="D71" s="85"/>
      <c r="E71" s="85"/>
      <c r="F71" s="85"/>
      <c r="G71" s="79"/>
    </row>
    <row r="72" spans="1:7" ht="15" customHeight="1" thickBot="1" x14ac:dyDescent="0.3">
      <c r="A72" s="22"/>
      <c r="B72" s="126" t="s">
        <v>48</v>
      </c>
      <c r="C72" s="127"/>
      <c r="D72" s="90"/>
      <c r="E72" s="91"/>
      <c r="F72" s="91"/>
      <c r="G72" s="79"/>
    </row>
    <row r="73" spans="1:7" ht="12" customHeight="1" x14ac:dyDescent="0.25">
      <c r="A73" s="22"/>
      <c r="B73" s="92" t="s">
        <v>35</v>
      </c>
      <c r="C73" s="93" t="s">
        <v>95</v>
      </c>
      <c r="D73" s="94" t="s">
        <v>49</v>
      </c>
      <c r="E73" s="91"/>
      <c r="F73" s="91"/>
      <c r="G73" s="79"/>
    </row>
    <row r="74" spans="1:7" ht="12" customHeight="1" x14ac:dyDescent="0.25">
      <c r="A74" s="22"/>
      <c r="B74" s="95" t="s">
        <v>50</v>
      </c>
      <c r="C74" s="96">
        <v>52360</v>
      </c>
      <c r="D74" s="97">
        <f>(C74/C80)</f>
        <v>3.4536765674521366E-2</v>
      </c>
      <c r="E74" s="91"/>
      <c r="F74" s="91"/>
      <c r="G74" s="79"/>
    </row>
    <row r="75" spans="1:7" ht="12" customHeight="1" x14ac:dyDescent="0.25">
      <c r="A75" s="22"/>
      <c r="B75" s="95" t="s">
        <v>51</v>
      </c>
      <c r="C75" s="98">
        <v>0</v>
      </c>
      <c r="D75" s="97">
        <v>0</v>
      </c>
      <c r="E75" s="91"/>
      <c r="F75" s="91"/>
      <c r="G75" s="79"/>
    </row>
    <row r="76" spans="1:7" ht="12" customHeight="1" x14ac:dyDescent="0.25">
      <c r="A76" s="22"/>
      <c r="B76" s="95" t="s">
        <v>52</v>
      </c>
      <c r="C76" s="96">
        <v>0</v>
      </c>
      <c r="D76" s="97">
        <f>(C76/C80)</f>
        <v>0</v>
      </c>
      <c r="E76" s="91"/>
      <c r="F76" s="91"/>
      <c r="G76" s="79"/>
    </row>
    <row r="77" spans="1:7" ht="12" customHeight="1" x14ac:dyDescent="0.25">
      <c r="A77" s="22"/>
      <c r="B77" s="95" t="s">
        <v>29</v>
      </c>
      <c r="C77" s="96">
        <f>G50</f>
        <v>1391511.53125</v>
      </c>
      <c r="D77" s="97">
        <f>(C77/C80)</f>
        <v>0.91784392070618159</v>
      </c>
      <c r="E77" s="91"/>
      <c r="F77" s="91"/>
      <c r="G77" s="79"/>
    </row>
    <row r="78" spans="1:7" ht="12" customHeight="1" x14ac:dyDescent="0.25">
      <c r="A78" s="22"/>
      <c r="B78" s="95" t="s">
        <v>53</v>
      </c>
      <c r="C78" s="99">
        <v>0</v>
      </c>
      <c r="D78" s="97">
        <f>(C78/C80)</f>
        <v>0</v>
      </c>
      <c r="E78" s="100"/>
      <c r="F78" s="100"/>
      <c r="G78" s="79"/>
    </row>
    <row r="79" spans="1:7" ht="12" customHeight="1" x14ac:dyDescent="0.25">
      <c r="A79" s="22"/>
      <c r="B79" s="95" t="s">
        <v>54</v>
      </c>
      <c r="C79" s="99">
        <v>72194</v>
      </c>
      <c r="D79" s="97">
        <f>(C79/C80)</f>
        <v>4.7619313619297089E-2</v>
      </c>
      <c r="E79" s="100"/>
      <c r="F79" s="100"/>
      <c r="G79" s="79"/>
    </row>
    <row r="80" spans="1:7" ht="12.75" customHeight="1" thickBot="1" x14ac:dyDescent="0.3">
      <c r="A80" s="22"/>
      <c r="B80" s="101" t="s">
        <v>55</v>
      </c>
      <c r="C80" s="102">
        <f>SUM(C74:C79)</f>
        <v>1516065.53125</v>
      </c>
      <c r="D80" s="103">
        <f>SUM(D74:D79)</f>
        <v>1</v>
      </c>
      <c r="E80" s="100"/>
      <c r="F80" s="100"/>
      <c r="G80" s="79"/>
    </row>
    <row r="81" spans="1:7" ht="12" customHeight="1" x14ac:dyDescent="0.25">
      <c r="A81" s="22"/>
      <c r="B81" s="80"/>
      <c r="C81" s="78"/>
      <c r="D81" s="78"/>
      <c r="E81" s="78"/>
      <c r="F81" s="78"/>
      <c r="G81" s="79"/>
    </row>
    <row r="82" spans="1:7" ht="12.75" customHeight="1" x14ac:dyDescent="0.25">
      <c r="A82" s="22"/>
      <c r="B82" s="32"/>
      <c r="C82" s="78"/>
      <c r="D82" s="78"/>
      <c r="E82" s="78"/>
      <c r="F82" s="78"/>
      <c r="G82" s="79"/>
    </row>
    <row r="83" spans="1:7" ht="12" customHeight="1" thickBot="1" x14ac:dyDescent="0.3">
      <c r="A83" s="21"/>
      <c r="B83" s="104"/>
      <c r="C83" s="105" t="s">
        <v>96</v>
      </c>
      <c r="D83" s="106"/>
      <c r="E83" s="107"/>
      <c r="F83" s="108"/>
      <c r="G83" s="79"/>
    </row>
    <row r="84" spans="1:7" ht="12" customHeight="1" x14ac:dyDescent="0.25">
      <c r="A84" s="22"/>
      <c r="B84" s="109" t="s">
        <v>97</v>
      </c>
      <c r="C84" s="124">
        <v>1100</v>
      </c>
      <c r="D84" s="124">
        <v>1200</v>
      </c>
      <c r="E84" s="125">
        <v>1300</v>
      </c>
      <c r="F84" s="110"/>
      <c r="G84" s="111"/>
    </row>
    <row r="85" spans="1:7" ht="12.75" customHeight="1" thickBot="1" x14ac:dyDescent="0.3">
      <c r="A85" s="22"/>
      <c r="B85" s="101" t="s">
        <v>98</v>
      </c>
      <c r="C85" s="102">
        <f>(G59/C84)</f>
        <v>1378.2410071022728</v>
      </c>
      <c r="D85" s="102">
        <f>(G59/D84)</f>
        <v>1263.38758984375</v>
      </c>
      <c r="E85" s="112">
        <f>(G59/E84)</f>
        <v>1166.2039290865384</v>
      </c>
      <c r="F85" s="110"/>
      <c r="G85" s="111"/>
    </row>
    <row r="86" spans="1:7" ht="15.6" customHeight="1" x14ac:dyDescent="0.25">
      <c r="A86" s="22"/>
      <c r="B86" s="77" t="s">
        <v>56</v>
      </c>
      <c r="C86" s="85"/>
      <c r="D86" s="85"/>
      <c r="E86" s="85"/>
      <c r="F86" s="85"/>
      <c r="G86" s="85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2022-06-20T20:17:35Z</dcterms:modified>
</cp:coreProperties>
</file>