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jccam\AppData\Local\Temp\Rar$DIa10668.8838\"/>
    </mc:Choice>
  </mc:AlternateContent>
  <xr:revisionPtr revIDLastSave="0" documentId="13_ncr:1_{B65BB639-4510-4EA5-B706-1BA4C8D563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OVIN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3" i="1" l="1"/>
  <c r="G41" i="1"/>
  <c r="G40" i="1"/>
  <c r="G39" i="1"/>
  <c r="G38" i="1"/>
  <c r="G44" i="1"/>
  <c r="G32" i="1"/>
  <c r="G33" i="1" s="1"/>
  <c r="G31" i="1"/>
  <c r="G21" i="1"/>
  <c r="G12" i="1"/>
  <c r="F48" i="1" s="1"/>
  <c r="G48" i="1" s="1"/>
  <c r="D78" i="1" l="1"/>
  <c r="G27" i="1" l="1"/>
  <c r="C69" i="1" s="1"/>
  <c r="G49" i="1"/>
  <c r="G54" i="1"/>
  <c r="C72" i="1" l="1"/>
  <c r="G22" i="1"/>
  <c r="C68" i="1" s="1"/>
  <c r="C71" i="1"/>
  <c r="C70" i="1"/>
  <c r="G51" i="1" l="1"/>
  <c r="G52" i="1"/>
  <c r="G53" i="1" l="1"/>
  <c r="G55" i="1" s="1"/>
  <c r="C73" i="1"/>
  <c r="C74" i="1" l="1"/>
  <c r="D79" i="1" s="1"/>
  <c r="D71" i="1" l="1"/>
  <c r="C79" i="1"/>
  <c r="E79" i="1"/>
  <c r="D70" i="1"/>
  <c r="D72" i="1"/>
  <c r="D68" i="1"/>
  <c r="D73" i="1"/>
  <c r="D74" i="1" l="1"/>
</calcChain>
</file>

<file path=xl/sharedStrings.xml><?xml version="1.0" encoding="utf-8"?>
<sst xmlns="http://schemas.openxmlformats.org/spreadsheetml/2006/main" count="121" uniqueCount="92">
  <si>
    <t>RUBRO O CULTIVO</t>
  </si>
  <si>
    <t>VARIEDAD</t>
  </si>
  <si>
    <t>FECHA ESTIMADA  PRECIO VENTA</t>
  </si>
  <si>
    <t>NIVEL TECNOLÓGICO</t>
  </si>
  <si>
    <t>Medio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</si>
  <si>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</si>
  <si>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</si>
  <si>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</si>
  <si>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</si>
  <si>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</si>
  <si>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</si>
  <si>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</si>
  <si>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</si>
  <si>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</si>
  <si>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</si>
  <si>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</si>
  <si>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</si>
  <si>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</si>
  <si>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</si>
  <si>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</si>
  <si>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</si>
  <si>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</si>
  <si>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</si>
  <si>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</si>
  <si>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</si>
  <si>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</si>
  <si>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</si>
  <si>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</si>
  <si>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</si>
  <si>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</si>
  <si>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FERTILIZANTES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</si>
  <si>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</si>
  <si>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</si>
  <si>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</si>
  <si>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</si>
  <si>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</si>
  <si>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</si>
  <si>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</si>
  <si>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</si>
  <si>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</si>
  <si>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</si>
  <si>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</si>
  <si>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</si>
  <si>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</si>
  <si>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</si>
  <si>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</si>
  <si>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</si>
  <si>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</si>
  <si>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</si>
  <si>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</si>
  <si>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</si>
  <si>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</si>
  <si>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</si>
  <si>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</si>
  <si>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</si>
  <si>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</si>
  <si>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</si>
  <si>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</si>
  <si>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PRECIO ESPERADO ($)</t>
  </si>
  <si>
    <t>SFT</t>
  </si>
  <si>
    <t>ELABORACIÓN</t>
  </si>
  <si>
    <t>FARMACOS</t>
  </si>
  <si>
    <t>CB</t>
  </si>
  <si>
    <t>COSTOS DIRECTOS DE PRODUCCIÓN POR 30 VIENTRES(INCLUYE IVA)</t>
  </si>
  <si>
    <t>Rendimiento (kg/hà)</t>
  </si>
  <si>
    <t>ESCENARIOS COSTO UNITARIO  ($/kg)</t>
  </si>
  <si>
    <t>Costo unitario ($/kg) (*)</t>
  </si>
  <si>
    <t>Abril</t>
  </si>
  <si>
    <t>Feria</t>
  </si>
  <si>
    <t>No hay</t>
  </si>
  <si>
    <t>Bovinos Carne</t>
  </si>
  <si>
    <t>Mestiza</t>
  </si>
  <si>
    <t>Aysén</t>
  </si>
  <si>
    <t>Puerto Aysén</t>
  </si>
  <si>
    <t>Mantención infraestructura</t>
  </si>
  <si>
    <t>Sep-Nov</t>
  </si>
  <si>
    <t>Fertilización mantención</t>
  </si>
  <si>
    <t>Hr/Maq</t>
  </si>
  <si>
    <t>Sept</t>
  </si>
  <si>
    <t>Cosecha forraje</t>
  </si>
  <si>
    <t>Fardo</t>
  </si>
  <si>
    <t>Ene-Feb</t>
  </si>
  <si>
    <t>Urea</t>
  </si>
  <si>
    <t>SC</t>
  </si>
  <si>
    <t>Sep-Oct</t>
  </si>
  <si>
    <t>Azufre</t>
  </si>
  <si>
    <t>Muriato de Potasio</t>
  </si>
  <si>
    <t>Medic. Veterinarios</t>
  </si>
  <si>
    <t>Otros desembolsos</t>
  </si>
  <si>
    <t>UNIDAD</t>
  </si>
  <si>
    <t>Ene-Dic</t>
  </si>
  <si>
    <t>RENDIMIENTO (kg/rebaño 30 vientres)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</si>
</sst>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_-* #,##0\ _€_-;\-* #,##0\ _€_-;_-* &quot;-&quot;??\ _€_-;_-@_-"/>
  </numFmts>
  <fonts count="21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11"/>
      <color indexed="8"/>
      <name val="Calibri"/>
      <family val="2"/>
    </font>
    <font>
      <sz val="7"/>
      <name val="Calibri"/>
      <family val="2"/>
    </font>
    <font>
      <b/>
      <sz val="7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8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 applyNumberFormat="0" applyFill="0" applyBorder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8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49" fontId="1" fillId="3" borderId="5" xfId="0" applyNumberFormat="1" applyFont="1" applyFill="1" applyBorder="1" applyAlignment="1">
      <alignment vertical="center" wrapText="1"/>
    </xf>
    <xf numFmtId="0" fontId="2" fillId="2" borderId="7" xfId="0" applyFont="1" applyFill="1" applyBorder="1" applyAlignment="1"/>
    <xf numFmtId="49" fontId="4" fillId="2" borderId="5" xfId="0" applyNumberFormat="1" applyFont="1" applyFill="1" applyBorder="1" applyAlignment="1">
      <alignment vertical="center" wrapText="1"/>
    </xf>
    <xf numFmtId="0" fontId="5" fillId="2" borderId="7" xfId="0" applyFont="1" applyFill="1" applyBorder="1" applyAlignment="1"/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  <xf numFmtId="0" fontId="2" fillId="2" borderId="8" xfId="0" applyFont="1" applyFill="1" applyBorder="1" applyAlignment="1">
      <alignment wrapText="1"/>
    </xf>
    <xf numFmtId="14" fontId="2" fillId="2" borderId="9" xfId="0" applyNumberFormat="1" applyFont="1" applyFill="1" applyBorder="1" applyAlignment="1"/>
    <xf numFmtId="0" fontId="2" fillId="2" borderId="3" xfId="0" applyFont="1" applyFill="1" applyBorder="1" applyAlignment="1"/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justify" wrapText="1"/>
    </xf>
    <xf numFmtId="0" fontId="0" fillId="2" borderId="10" xfId="0" applyFont="1" applyFill="1" applyBorder="1" applyAlignment="1"/>
    <xf numFmtId="0" fontId="2" fillId="2" borderId="11" xfId="0" applyFont="1" applyFill="1" applyBorder="1" applyAlignment="1"/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 applyAlignment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3" fontId="2" fillId="2" borderId="12" xfId="0" applyNumberFormat="1" applyFont="1" applyFill="1" applyBorder="1" applyAlignment="1"/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/>
    <xf numFmtId="0" fontId="2" fillId="2" borderId="18" xfId="0" applyFont="1" applyFill="1" applyBorder="1" applyAlignment="1"/>
    <xf numFmtId="3" fontId="2" fillId="2" borderId="18" xfId="0" applyNumberFormat="1" applyFont="1" applyFill="1" applyBorder="1" applyAlignment="1"/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8" fillId="3" borderId="15" xfId="0" applyNumberFormat="1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vertical="center"/>
    </xf>
    <xf numFmtId="3" fontId="8" fillId="3" borderId="15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/>
    </xf>
    <xf numFmtId="49" fontId="8" fillId="3" borderId="19" xfId="0" applyNumberFormat="1" applyFont="1" applyFill="1" applyBorder="1" applyAlignment="1">
      <alignment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vertical="center"/>
    </xf>
    <xf numFmtId="3" fontId="8" fillId="3" borderId="19" xfId="0" applyNumberFormat="1" applyFont="1" applyFill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0" fillId="2" borderId="20" xfId="0" applyFont="1" applyFill="1" applyBorder="1" applyAlignment="1"/>
    <xf numFmtId="0" fontId="14" fillId="7" borderId="22" xfId="0" applyFont="1" applyFill="1" applyBorder="1" applyAlignment="1"/>
    <xf numFmtId="49" fontId="12" fillId="8" borderId="23" xfId="0" applyNumberFormat="1" applyFont="1" applyFill="1" applyBorder="1" applyAlignment="1">
      <alignment vertical="center"/>
    </xf>
    <xf numFmtId="3" fontId="12" fillId="2" borderId="6" xfId="0" applyNumberFormat="1" applyFont="1" applyFill="1" applyBorder="1" applyAlignment="1">
      <alignment vertical="center"/>
    </xf>
    <xf numFmtId="166" fontId="12" fillId="2" borderId="6" xfId="0" applyNumberFormat="1" applyFont="1" applyFill="1" applyBorder="1" applyAlignment="1">
      <alignment vertical="center"/>
    </xf>
    <xf numFmtId="0" fontId="9" fillId="7" borderId="21" xfId="0" applyFont="1" applyFill="1" applyBorder="1" applyAlignment="1">
      <alignment vertical="center"/>
    </xf>
    <xf numFmtId="0" fontId="9" fillId="7" borderId="22" xfId="0" applyFont="1" applyFill="1" applyBorder="1" applyAlignment="1">
      <alignment vertical="center"/>
    </xf>
    <xf numFmtId="165" fontId="1" fillId="2" borderId="22" xfId="0" applyNumberFormat="1" applyFont="1" applyFill="1" applyBorder="1" applyAlignment="1">
      <alignment vertical="center"/>
    </xf>
    <xf numFmtId="165" fontId="16" fillId="2" borderId="22" xfId="0" applyNumberFormat="1" applyFont="1" applyFill="1" applyBorder="1" applyAlignment="1">
      <alignment vertical="center"/>
    </xf>
    <xf numFmtId="0" fontId="14" fillId="2" borderId="22" xfId="0" applyFont="1" applyFill="1" applyBorder="1" applyAlignment="1"/>
    <xf numFmtId="0" fontId="0" fillId="2" borderId="24" xfId="0" applyFont="1" applyFill="1" applyBorder="1" applyAlignment="1"/>
    <xf numFmtId="49" fontId="0" fillId="2" borderId="22" xfId="0" applyNumberFormat="1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2" fillId="2" borderId="25" xfId="0" applyFont="1" applyFill="1" applyBorder="1" applyAlignment="1"/>
    <xf numFmtId="3" fontId="2" fillId="2" borderId="25" xfId="0" applyNumberFormat="1" applyFont="1" applyFill="1" applyBorder="1" applyAlignment="1"/>
    <xf numFmtId="49" fontId="1" fillId="5" borderId="26" xfId="0" applyNumberFormat="1" applyFont="1" applyFill="1" applyBorder="1" applyAlignment="1">
      <alignment vertical="center"/>
    </xf>
    <xf numFmtId="0" fontId="1" fillId="5" borderId="27" xfId="0" applyFont="1" applyFill="1" applyBorder="1" applyAlignment="1">
      <alignment vertical="center"/>
    </xf>
    <xf numFmtId="165" fontId="1" fillId="5" borderId="28" xfId="0" applyNumberFormat="1" applyFont="1" applyFill="1" applyBorder="1" applyAlignment="1">
      <alignment vertical="center"/>
    </xf>
    <xf numFmtId="49" fontId="1" fillId="3" borderId="29" xfId="0" applyNumberFormat="1" applyFont="1" applyFill="1" applyBorder="1" applyAlignment="1">
      <alignment vertical="center"/>
    </xf>
    <xf numFmtId="165" fontId="1" fillId="3" borderId="30" xfId="0" applyNumberFormat="1" applyFont="1" applyFill="1" applyBorder="1" applyAlignment="1">
      <alignment vertical="center"/>
    </xf>
    <xf numFmtId="49" fontId="1" fillId="5" borderId="29" xfId="0" applyNumberFormat="1" applyFont="1" applyFill="1" applyBorder="1" applyAlignment="1">
      <alignment vertical="center"/>
    </xf>
    <xf numFmtId="165" fontId="1" fillId="5" borderId="30" xfId="0" applyNumberFormat="1" applyFont="1" applyFill="1" applyBorder="1" applyAlignment="1">
      <alignment vertical="center"/>
    </xf>
    <xf numFmtId="49" fontId="1" fillId="5" borderId="31" xfId="0" applyNumberFormat="1" applyFont="1" applyFill="1" applyBorder="1" applyAlignment="1">
      <alignment vertical="center"/>
    </xf>
    <xf numFmtId="0" fontId="9" fillId="5" borderId="32" xfId="0" applyFont="1" applyFill="1" applyBorder="1" applyAlignment="1">
      <alignment vertical="center"/>
    </xf>
    <xf numFmtId="165" fontId="1" fillId="6" borderId="33" xfId="0" applyNumberFormat="1" applyFont="1" applyFill="1" applyBorder="1" applyAlignment="1">
      <alignment vertical="center"/>
    </xf>
    <xf numFmtId="0" fontId="0" fillId="2" borderId="22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49" fontId="12" fillId="8" borderId="34" xfId="0" applyNumberFormat="1" applyFont="1" applyFill="1" applyBorder="1" applyAlignment="1">
      <alignment vertical="center"/>
    </xf>
    <xf numFmtId="49" fontId="14" fillId="8" borderId="35" xfId="0" applyNumberFormat="1" applyFont="1" applyFill="1" applyBorder="1" applyAlignment="1"/>
    <xf numFmtId="49" fontId="12" fillId="2" borderId="36" xfId="0" applyNumberFormat="1" applyFont="1" applyFill="1" applyBorder="1" applyAlignment="1">
      <alignment vertical="center"/>
    </xf>
    <xf numFmtId="9" fontId="14" fillId="2" borderId="37" xfId="0" applyNumberFormat="1" applyFont="1" applyFill="1" applyBorder="1" applyAlignment="1"/>
    <xf numFmtId="49" fontId="12" fillId="8" borderId="38" xfId="0" applyNumberFormat="1" applyFont="1" applyFill="1" applyBorder="1" applyAlignment="1">
      <alignment vertical="center"/>
    </xf>
    <xf numFmtId="166" fontId="12" fillId="8" borderId="39" xfId="0" applyNumberFormat="1" applyFont="1" applyFill="1" applyBorder="1" applyAlignment="1">
      <alignment vertical="center"/>
    </xf>
    <xf numFmtId="9" fontId="12" fillId="8" borderId="40" xfId="0" applyNumberFormat="1" applyFont="1" applyFill="1" applyBorder="1" applyAlignment="1">
      <alignment vertical="center"/>
    </xf>
    <xf numFmtId="0" fontId="14" fillId="9" borderId="43" xfId="0" applyFont="1" applyFill="1" applyBorder="1" applyAlignment="1"/>
    <xf numFmtId="0" fontId="14" fillId="2" borderId="22" xfId="0" applyFont="1" applyFill="1" applyBorder="1" applyAlignment="1">
      <alignment vertical="center"/>
    </xf>
    <xf numFmtId="49" fontId="14" fillId="2" borderId="22" xfId="0" applyNumberFormat="1" applyFont="1" applyFill="1" applyBorder="1" applyAlignment="1">
      <alignment vertical="center"/>
    </xf>
    <xf numFmtId="49" fontId="12" fillId="2" borderId="44" xfId="0" applyNumberFormat="1" applyFont="1" applyFill="1" applyBorder="1" applyAlignment="1">
      <alignment vertical="center"/>
    </xf>
    <xf numFmtId="0" fontId="14" fillId="2" borderId="45" xfId="0" applyFont="1" applyFill="1" applyBorder="1" applyAlignment="1"/>
    <xf numFmtId="0" fontId="14" fillId="2" borderId="46" xfId="0" applyFont="1" applyFill="1" applyBorder="1" applyAlignment="1"/>
    <xf numFmtId="49" fontId="14" fillId="2" borderId="47" xfId="0" applyNumberFormat="1" applyFont="1" applyFill="1" applyBorder="1" applyAlignment="1">
      <alignment vertical="center"/>
    </xf>
    <xf numFmtId="0" fontId="14" fillId="2" borderId="48" xfId="0" applyFont="1" applyFill="1" applyBorder="1" applyAlignment="1"/>
    <xf numFmtId="49" fontId="14" fillId="2" borderId="49" xfId="0" applyNumberFormat="1" applyFont="1" applyFill="1" applyBorder="1" applyAlignment="1">
      <alignment vertical="center"/>
    </xf>
    <xf numFmtId="0" fontId="14" fillId="2" borderId="50" xfId="0" applyFont="1" applyFill="1" applyBorder="1" applyAlignment="1"/>
    <xf numFmtId="0" fontId="14" fillId="2" borderId="51" xfId="0" applyFont="1" applyFill="1" applyBorder="1" applyAlignment="1"/>
    <xf numFmtId="0" fontId="12" fillId="7" borderId="22" xfId="0" applyFont="1" applyFill="1" applyBorder="1" applyAlignment="1">
      <alignment vertical="center"/>
    </xf>
    <xf numFmtId="0" fontId="9" fillId="9" borderId="21" xfId="0" applyFont="1" applyFill="1" applyBorder="1" applyAlignment="1">
      <alignment vertical="center"/>
    </xf>
    <xf numFmtId="49" fontId="17" fillId="9" borderId="22" xfId="0" applyNumberFormat="1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0" fontId="9" fillId="9" borderId="52" xfId="0" applyFont="1" applyFill="1" applyBorder="1" applyAlignment="1">
      <alignment vertical="center"/>
    </xf>
    <xf numFmtId="49" fontId="12" fillId="8" borderId="53" xfId="0" applyNumberFormat="1" applyFont="1" applyFill="1" applyBorder="1" applyAlignment="1">
      <alignment vertical="center"/>
    </xf>
    <xf numFmtId="0" fontId="12" fillId="8" borderId="54" xfId="0" applyNumberFormat="1" applyFont="1" applyFill="1" applyBorder="1" applyAlignment="1">
      <alignment vertical="center"/>
    </xf>
    <xf numFmtId="0" fontId="12" fillId="8" borderId="55" xfId="0" applyNumberFormat="1" applyFont="1" applyFill="1" applyBorder="1" applyAlignment="1">
      <alignment vertical="center"/>
    </xf>
    <xf numFmtId="166" fontId="12" fillId="8" borderId="40" xfId="0" applyNumberFormat="1" applyFont="1" applyFill="1" applyBorder="1" applyAlignment="1">
      <alignment vertical="center"/>
    </xf>
    <xf numFmtId="0" fontId="0" fillId="0" borderId="22" xfId="0" applyNumberFormat="1" applyFont="1" applyBorder="1" applyAlignment="1"/>
    <xf numFmtId="3" fontId="2" fillId="2" borderId="15" xfId="0" applyNumberFormat="1" applyFont="1" applyFill="1" applyBorder="1" applyAlignment="1">
      <alignment vertical="center"/>
    </xf>
    <xf numFmtId="49" fontId="1" fillId="5" borderId="56" xfId="0" applyNumberFormat="1" applyFont="1" applyFill="1" applyBorder="1" applyAlignment="1">
      <alignment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vertical="center"/>
    </xf>
    <xf numFmtId="0" fontId="2" fillId="2" borderId="59" xfId="0" applyFont="1" applyFill="1" applyBorder="1" applyAlignment="1"/>
    <xf numFmtId="0" fontId="2" fillId="2" borderId="60" xfId="0" applyFont="1" applyFill="1" applyBorder="1" applyAlignment="1"/>
    <xf numFmtId="3" fontId="2" fillId="2" borderId="60" xfId="0" applyNumberFormat="1" applyFont="1" applyFill="1" applyBorder="1" applyAlignment="1"/>
    <xf numFmtId="49" fontId="1" fillId="3" borderId="26" xfId="0" applyNumberFormat="1" applyFont="1" applyFill="1" applyBorder="1" applyAlignment="1">
      <alignment horizontal="center" vertical="center"/>
    </xf>
    <xf numFmtId="49" fontId="1" fillId="3" borderId="27" xfId="0" applyNumberFormat="1" applyFont="1" applyFill="1" applyBorder="1" applyAlignment="1">
      <alignment horizontal="center" vertical="center" wrapText="1"/>
    </xf>
    <xf numFmtId="49" fontId="1" fillId="3" borderId="27" xfId="0" applyNumberFormat="1" applyFont="1" applyFill="1" applyBorder="1" applyAlignment="1">
      <alignment horizontal="center" vertical="center"/>
    </xf>
    <xf numFmtId="49" fontId="1" fillId="3" borderId="28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vertical="center"/>
    </xf>
    <xf numFmtId="3" fontId="2" fillId="2" borderId="30" xfId="0" applyNumberFormat="1" applyFont="1" applyFill="1" applyBorder="1" applyAlignment="1">
      <alignment vertical="center"/>
    </xf>
    <xf numFmtId="49" fontId="3" fillId="3" borderId="31" xfId="0" applyNumberFormat="1" applyFont="1" applyFill="1" applyBorder="1" applyAlignment="1">
      <alignment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vertical="center"/>
    </xf>
    <xf numFmtId="3" fontId="3" fillId="3" borderId="33" xfId="0" applyNumberFormat="1" applyFont="1" applyFill="1" applyBorder="1" applyAlignment="1">
      <alignment vertical="center"/>
    </xf>
    <xf numFmtId="49" fontId="1" fillId="3" borderId="61" xfId="0" applyNumberFormat="1" applyFont="1" applyFill="1" applyBorder="1" applyAlignment="1">
      <alignment horizontal="center" vertical="center"/>
    </xf>
    <xf numFmtId="49" fontId="1" fillId="3" borderId="62" xfId="0" applyNumberFormat="1" applyFont="1" applyFill="1" applyBorder="1" applyAlignment="1">
      <alignment horizontal="center" vertical="center"/>
    </xf>
    <xf numFmtId="49" fontId="1" fillId="3" borderId="62" xfId="0" applyNumberFormat="1" applyFont="1" applyFill="1" applyBorder="1" applyAlignment="1">
      <alignment horizontal="center" vertical="center" wrapText="1"/>
    </xf>
    <xf numFmtId="49" fontId="1" fillId="3" borderId="63" xfId="0" applyNumberFormat="1" applyFont="1" applyFill="1" applyBorder="1" applyAlignment="1">
      <alignment horizontal="center" vertical="center"/>
    </xf>
    <xf numFmtId="49" fontId="7" fillId="3" borderId="31" xfId="0" applyNumberFormat="1" applyFont="1" applyFill="1" applyBorder="1" applyAlignment="1">
      <alignment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vertical="center"/>
    </xf>
    <xf numFmtId="3" fontId="7" fillId="3" borderId="33" xfId="0" applyNumberFormat="1" applyFont="1" applyFill="1" applyBorder="1" applyAlignment="1">
      <alignment vertical="center"/>
    </xf>
    <xf numFmtId="3" fontId="12" fillId="8" borderId="54" xfId="0" applyNumberFormat="1" applyFont="1" applyFill="1" applyBorder="1" applyAlignment="1">
      <alignment vertical="center"/>
    </xf>
    <xf numFmtId="167" fontId="19" fillId="0" borderId="64" xfId="1" applyNumberFormat="1" applyFont="1" applyFill="1" applyBorder="1" applyAlignment="1">
      <alignment horizontal="right" vertical="center" wrapText="1"/>
    </xf>
    <xf numFmtId="0" fontId="19" fillId="0" borderId="64" xfId="0" applyFont="1" applyFill="1" applyBorder="1" applyAlignment="1">
      <alignment horizontal="right" vertical="center" wrapText="1"/>
    </xf>
    <xf numFmtId="167" fontId="19" fillId="0" borderId="64" xfId="1" applyNumberFormat="1" applyFont="1" applyBorder="1" applyAlignment="1">
      <alignment horizontal="right" vertical="center" wrapText="1"/>
    </xf>
    <xf numFmtId="0" fontId="19" fillId="0" borderId="64" xfId="0" applyFont="1" applyBorder="1" applyAlignment="1">
      <alignment horizontal="right" vertical="center" wrapText="1"/>
    </xf>
    <xf numFmtId="17" fontId="14" fillId="0" borderId="64" xfId="0" applyNumberFormat="1" applyFont="1" applyBorder="1" applyAlignment="1">
      <alignment horizontal="right" vertical="center" wrapText="1"/>
    </xf>
    <xf numFmtId="0" fontId="14" fillId="0" borderId="64" xfId="0" applyFont="1" applyBorder="1" applyAlignment="1">
      <alignment horizontal="right" vertical="center" wrapText="1"/>
    </xf>
    <xf numFmtId="0" fontId="19" fillId="0" borderId="64" xfId="0" applyFont="1" applyFill="1" applyBorder="1" applyAlignment="1">
      <alignment horizontal="right" vertical="center"/>
    </xf>
    <xf numFmtId="0" fontId="19" fillId="0" borderId="64" xfId="0" applyFont="1" applyBorder="1" applyAlignment="1">
      <alignment horizontal="right" vertical="center"/>
    </xf>
    <xf numFmtId="0" fontId="14" fillId="0" borderId="64" xfId="0" applyFont="1" applyBorder="1" applyAlignment="1">
      <alignment horizontal="right" vertical="center"/>
    </xf>
    <xf numFmtId="17" fontId="14" fillId="0" borderId="64" xfId="0" applyNumberFormat="1" applyFont="1" applyBorder="1" applyAlignment="1">
      <alignment horizontal="right" vertical="center"/>
    </xf>
    <xf numFmtId="0" fontId="14" fillId="10" borderId="64" xfId="0" applyFont="1" applyFill="1" applyBorder="1" applyAlignment="1">
      <alignment vertical="center"/>
    </xf>
    <xf numFmtId="0" fontId="14" fillId="10" borderId="64" xfId="0" applyFont="1" applyFill="1" applyBorder="1" applyAlignment="1">
      <alignment horizontal="center" vertical="center" wrapText="1"/>
    </xf>
    <xf numFmtId="0" fontId="14" fillId="10" borderId="64" xfId="0" applyFont="1" applyFill="1" applyBorder="1" applyAlignment="1">
      <alignment horizontal="center" vertical="center"/>
    </xf>
    <xf numFmtId="3" fontId="14" fillId="10" borderId="64" xfId="0" applyNumberFormat="1" applyFont="1" applyFill="1" applyBorder="1" applyAlignment="1">
      <alignment horizontal="right" vertical="center" wrapText="1"/>
    </xf>
    <xf numFmtId="0" fontId="19" fillId="0" borderId="64" xfId="0" applyFont="1" applyFill="1" applyBorder="1" applyAlignment="1">
      <alignment horizontal="left" vertical="center"/>
    </xf>
    <xf numFmtId="0" fontId="19" fillId="0" borderId="64" xfId="0" applyFont="1" applyFill="1" applyBorder="1" applyAlignment="1">
      <alignment horizontal="center" vertical="center"/>
    </xf>
    <xf numFmtId="0" fontId="14" fillId="0" borderId="64" xfId="0" applyFont="1" applyFill="1" applyBorder="1" applyAlignment="1">
      <alignment horizontal="center" vertical="center"/>
    </xf>
    <xf numFmtId="3" fontId="14" fillId="0" borderId="64" xfId="0" applyNumberFormat="1" applyFont="1" applyFill="1" applyBorder="1" applyAlignment="1">
      <alignment horizontal="right" vertical="center" wrapText="1"/>
    </xf>
    <xf numFmtId="3" fontId="14" fillId="10" borderId="64" xfId="0" applyNumberFormat="1" applyFont="1" applyFill="1" applyBorder="1" applyAlignment="1">
      <alignment horizontal="right" vertical="center"/>
    </xf>
    <xf numFmtId="167" fontId="19" fillId="0" borderId="64" xfId="0" applyNumberFormat="1" applyFont="1" applyFill="1" applyBorder="1" applyAlignment="1">
      <alignment horizontal="center" vertical="center"/>
    </xf>
    <xf numFmtId="0" fontId="19" fillId="0" borderId="64" xfId="2" applyNumberFormat="1" applyFont="1" applyFill="1" applyBorder="1" applyAlignment="1">
      <alignment horizontal="center" vertical="center"/>
    </xf>
    <xf numFmtId="167" fontId="19" fillId="0" borderId="64" xfId="1" applyNumberFormat="1" applyFont="1" applyFill="1" applyBorder="1" applyAlignment="1">
      <alignment horizontal="right" vertical="center"/>
    </xf>
    <xf numFmtId="49" fontId="17" fillId="9" borderId="41" xfId="0" applyNumberFormat="1" applyFont="1" applyFill="1" applyBorder="1" applyAlignment="1">
      <alignment vertical="center"/>
    </xf>
    <xf numFmtId="0" fontId="12" fillId="9" borderId="42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1" fillId="3" borderId="68" xfId="0" applyNumberFormat="1" applyFont="1" applyFill="1" applyBorder="1" applyAlignment="1">
      <alignment horizontal="center" vertical="center" wrapText="1"/>
    </xf>
    <xf numFmtId="49" fontId="1" fillId="3" borderId="69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20" fillId="0" borderId="65" xfId="0" applyFont="1" applyFill="1" applyBorder="1" applyAlignment="1">
      <alignment horizontal="left" vertical="center"/>
    </xf>
    <xf numFmtId="0" fontId="20" fillId="0" borderId="66" xfId="0" applyFont="1" applyFill="1" applyBorder="1" applyAlignment="1">
      <alignment horizontal="left" vertical="center"/>
    </xf>
    <xf numFmtId="0" fontId="20" fillId="0" borderId="67" xfId="0" applyFont="1" applyFill="1" applyBorder="1" applyAlignment="1">
      <alignment horizontal="left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685800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98"/>
  <sheetViews>
    <sheetView showGridLines="0" tabSelected="1" topLeftCell="A59" workbookViewId="0">
      <selection activeCell="F79" sqref="F79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19.14062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255" width="10.85546875" style="1" customWidth="1"/>
  </cols>
  <sheetData>
    <row r="1" spans="1:7" ht="15" customHeight="1" x14ac:dyDescent="0.25">
      <c r="A1" s="2"/>
      <c r="B1" s="2"/>
      <c r="C1" s="2"/>
      <c r="D1" s="2"/>
      <c r="E1" s="2"/>
      <c r="F1" s="2"/>
      <c r="G1" s="2"/>
    </row>
    <row r="2" spans="1:7" ht="15" customHeight="1" x14ac:dyDescent="0.25">
      <c r="A2" s="2"/>
      <c r="B2" s="2"/>
      <c r="C2" s="2"/>
      <c r="D2" s="2"/>
      <c r="E2" s="2"/>
      <c r="F2" s="2"/>
      <c r="G2" s="2"/>
    </row>
    <row r="3" spans="1:7" ht="15" customHeight="1" x14ac:dyDescent="0.25">
      <c r="A3" s="2"/>
      <c r="B3" s="2"/>
      <c r="C3" s="2"/>
      <c r="D3" s="2"/>
      <c r="E3" s="2"/>
      <c r="F3" s="2"/>
      <c r="G3" s="2"/>
    </row>
    <row r="4" spans="1:7" ht="15" customHeight="1" x14ac:dyDescent="0.25">
      <c r="A4" s="2"/>
      <c r="B4" s="2"/>
      <c r="C4" s="2"/>
      <c r="D4" s="2"/>
      <c r="E4" s="2"/>
      <c r="F4" s="2"/>
      <c r="G4" s="2"/>
    </row>
    <row r="5" spans="1:7" ht="15" customHeight="1" x14ac:dyDescent="0.25">
      <c r="A5" s="2"/>
      <c r="B5" s="2"/>
      <c r="C5" s="2"/>
      <c r="D5" s="2"/>
      <c r="E5" s="2"/>
      <c r="F5" s="2"/>
      <c r="G5" s="2"/>
    </row>
    <row r="6" spans="1:7" ht="15" customHeight="1" x14ac:dyDescent="0.25">
      <c r="A6" s="2"/>
      <c r="B6" s="2"/>
      <c r="C6" s="2"/>
      <c r="D6" s="2"/>
      <c r="E6" s="2"/>
      <c r="F6" s="2"/>
      <c r="G6" s="2"/>
    </row>
    <row r="7" spans="1:7" ht="15" customHeight="1" x14ac:dyDescent="0.25">
      <c r="A7" s="2"/>
      <c r="B7" s="2"/>
      <c r="C7" s="2"/>
      <c r="D7" s="2"/>
      <c r="E7" s="2"/>
      <c r="F7" s="2"/>
      <c r="G7" s="2"/>
    </row>
    <row r="8" spans="1:7" ht="15" customHeight="1" x14ac:dyDescent="0.25">
      <c r="A8" s="2"/>
      <c r="B8" s="3"/>
      <c r="C8" s="4"/>
      <c r="D8" s="2"/>
      <c r="E8" s="4"/>
      <c r="F8" s="4"/>
      <c r="G8" s="4"/>
    </row>
    <row r="9" spans="1:7" ht="12" customHeight="1" x14ac:dyDescent="0.25">
      <c r="A9" s="5"/>
      <c r="B9" s="6" t="s">
        <v>0</v>
      </c>
      <c r="C9" s="139" t="s">
        <v>70</v>
      </c>
      <c r="D9" s="7"/>
      <c r="E9" s="159" t="s">
        <v>91</v>
      </c>
      <c r="F9" s="160"/>
      <c r="G9" s="133">
        <v>4140</v>
      </c>
    </row>
    <row r="10" spans="1:7" ht="38.25" customHeight="1" x14ac:dyDescent="0.25">
      <c r="A10" s="5"/>
      <c r="B10" s="8" t="s">
        <v>1</v>
      </c>
      <c r="C10" s="139" t="s">
        <v>71</v>
      </c>
      <c r="D10" s="9"/>
      <c r="E10" s="157" t="s">
        <v>2</v>
      </c>
      <c r="F10" s="158"/>
      <c r="G10" s="134" t="s">
        <v>67</v>
      </c>
    </row>
    <row r="11" spans="1:7" ht="18" customHeight="1" x14ac:dyDescent="0.25">
      <c r="A11" s="5"/>
      <c r="B11" s="8" t="s">
        <v>3</v>
      </c>
      <c r="C11" s="139" t="s">
        <v>4</v>
      </c>
      <c r="D11" s="9"/>
      <c r="E11" s="157" t="s">
        <v>58</v>
      </c>
      <c r="F11" s="158"/>
      <c r="G11" s="133">
        <v>1800</v>
      </c>
    </row>
    <row r="12" spans="1:7" ht="11.25" customHeight="1" x14ac:dyDescent="0.25">
      <c r="A12" s="5"/>
      <c r="B12" s="8" t="s">
        <v>5</v>
      </c>
      <c r="C12" s="140" t="s">
        <v>72</v>
      </c>
      <c r="D12" s="9"/>
      <c r="E12" s="10" t="s">
        <v>6</v>
      </c>
      <c r="F12" s="11"/>
      <c r="G12" s="135">
        <f>G9*G11</f>
        <v>7452000</v>
      </c>
    </row>
    <row r="13" spans="1:7" ht="11.25" customHeight="1" x14ac:dyDescent="0.25">
      <c r="A13" s="5"/>
      <c r="B13" s="8" t="s">
        <v>7</v>
      </c>
      <c r="C13" s="139" t="s">
        <v>73</v>
      </c>
      <c r="D13" s="9"/>
      <c r="E13" s="157" t="s">
        <v>8</v>
      </c>
      <c r="F13" s="158"/>
      <c r="G13" s="136" t="s">
        <v>68</v>
      </c>
    </row>
    <row r="14" spans="1:7" ht="13.5" customHeight="1" x14ac:dyDescent="0.25">
      <c r="A14" s="5"/>
      <c r="B14" s="8" t="s">
        <v>9</v>
      </c>
      <c r="C14" s="141" t="s">
        <v>73</v>
      </c>
      <c r="D14" s="9"/>
      <c r="E14" s="157" t="s">
        <v>10</v>
      </c>
      <c r="F14" s="158"/>
      <c r="G14" s="137">
        <v>45017</v>
      </c>
    </row>
    <row r="15" spans="1:7" ht="25.5" customHeight="1" x14ac:dyDescent="0.25">
      <c r="A15" s="5"/>
      <c r="B15" s="8" t="s">
        <v>11</v>
      </c>
      <c r="C15" s="142">
        <v>44713</v>
      </c>
      <c r="D15" s="9"/>
      <c r="E15" s="161" t="s">
        <v>12</v>
      </c>
      <c r="F15" s="162"/>
      <c r="G15" s="138" t="s">
        <v>69</v>
      </c>
    </row>
    <row r="16" spans="1:7" ht="12" customHeight="1" x14ac:dyDescent="0.25">
      <c r="A16" s="2"/>
      <c r="B16" s="12"/>
      <c r="C16" s="13"/>
      <c r="D16" s="14"/>
      <c r="E16" s="15"/>
      <c r="F16" s="15"/>
      <c r="G16" s="16"/>
    </row>
    <row r="17" spans="1:7" ht="12" customHeight="1" x14ac:dyDescent="0.25">
      <c r="A17" s="17"/>
      <c r="B17" s="163" t="s">
        <v>63</v>
      </c>
      <c r="C17" s="164"/>
      <c r="D17" s="164"/>
      <c r="E17" s="164"/>
      <c r="F17" s="164"/>
      <c r="G17" s="164"/>
    </row>
    <row r="18" spans="1:7" ht="12" customHeight="1" x14ac:dyDescent="0.25">
      <c r="A18" s="2"/>
      <c r="B18" s="18"/>
      <c r="C18" s="19"/>
      <c r="D18" s="19"/>
      <c r="E18" s="19"/>
      <c r="F18" s="20"/>
      <c r="G18" s="20"/>
    </row>
    <row r="19" spans="1:7" ht="12" customHeight="1" x14ac:dyDescent="0.25">
      <c r="A19" s="5"/>
      <c r="B19" s="21" t="s">
        <v>13</v>
      </c>
      <c r="C19" s="22"/>
      <c r="D19" s="23"/>
      <c r="E19" s="23"/>
      <c r="F19" s="23"/>
      <c r="G19" s="23"/>
    </row>
    <row r="20" spans="1:7" ht="24" customHeight="1" x14ac:dyDescent="0.25">
      <c r="A20" s="17"/>
      <c r="B20" s="24" t="s">
        <v>14</v>
      </c>
      <c r="C20" s="24" t="s">
        <v>15</v>
      </c>
      <c r="D20" s="24" t="s">
        <v>16</v>
      </c>
      <c r="E20" s="24" t="s">
        <v>17</v>
      </c>
      <c r="F20" s="24" t="s">
        <v>18</v>
      </c>
      <c r="G20" s="24" t="s">
        <v>19</v>
      </c>
    </row>
    <row r="21" spans="1:7" ht="12.75" customHeight="1" x14ac:dyDescent="0.25">
      <c r="A21" s="17"/>
      <c r="B21" s="143" t="s">
        <v>74</v>
      </c>
      <c r="C21" s="144" t="s">
        <v>20</v>
      </c>
      <c r="D21" s="144">
        <v>35</v>
      </c>
      <c r="E21" s="145" t="s">
        <v>75</v>
      </c>
      <c r="F21" s="146">
        <v>25000</v>
      </c>
      <c r="G21" s="146">
        <f>D21*F21</f>
        <v>875000</v>
      </c>
    </row>
    <row r="22" spans="1:7" ht="25.5" customHeight="1" x14ac:dyDescent="0.25">
      <c r="A22" s="17"/>
      <c r="B22" s="25" t="s">
        <v>21</v>
      </c>
      <c r="C22" s="26"/>
      <c r="D22" s="26"/>
      <c r="E22" s="26"/>
      <c r="F22" s="27"/>
      <c r="G22" s="28">
        <f>SUM(G21:G21)</f>
        <v>875000</v>
      </c>
    </row>
    <row r="23" spans="1:7" ht="12.75" customHeight="1" x14ac:dyDescent="0.25">
      <c r="A23" s="17"/>
      <c r="B23" s="18"/>
      <c r="C23" s="20"/>
      <c r="D23" s="20"/>
      <c r="E23" s="20"/>
      <c r="F23" s="29"/>
      <c r="G23" s="29"/>
    </row>
    <row r="24" spans="1:7" ht="12.75" customHeight="1" x14ac:dyDescent="0.25">
      <c r="A24" s="17"/>
      <c r="B24" s="107" t="s">
        <v>22</v>
      </c>
      <c r="C24" s="108"/>
      <c r="D24" s="109"/>
      <c r="E24" s="109"/>
      <c r="F24" s="110"/>
      <c r="G24" s="110"/>
    </row>
    <row r="25" spans="1:7" ht="12" customHeight="1" x14ac:dyDescent="0.25">
      <c r="A25" s="2"/>
      <c r="B25" s="114" t="s">
        <v>14</v>
      </c>
      <c r="C25" s="115" t="s">
        <v>15</v>
      </c>
      <c r="D25" s="115" t="s">
        <v>16</v>
      </c>
      <c r="E25" s="116" t="s">
        <v>17</v>
      </c>
      <c r="F25" s="115" t="s">
        <v>18</v>
      </c>
      <c r="G25" s="117" t="s">
        <v>19</v>
      </c>
    </row>
    <row r="26" spans="1:7" ht="12" customHeight="1" x14ac:dyDescent="0.25">
      <c r="A26" s="5"/>
      <c r="B26" s="118"/>
      <c r="C26" s="34"/>
      <c r="D26" s="34"/>
      <c r="E26" s="34"/>
      <c r="F26" s="106"/>
      <c r="G26" s="119"/>
    </row>
    <row r="27" spans="1:7" ht="24" customHeight="1" x14ac:dyDescent="0.25">
      <c r="A27" s="61"/>
      <c r="B27" s="120" t="s">
        <v>23</v>
      </c>
      <c r="C27" s="121"/>
      <c r="D27" s="121"/>
      <c r="E27" s="121"/>
      <c r="F27" s="122"/>
      <c r="G27" s="123">
        <f>SUM(G26)</f>
        <v>0</v>
      </c>
    </row>
    <row r="28" spans="1:7" ht="12" customHeight="1" x14ac:dyDescent="0.25">
      <c r="A28" s="61"/>
      <c r="B28" s="111"/>
      <c r="C28" s="112"/>
      <c r="D28" s="112"/>
      <c r="E28" s="112"/>
      <c r="F28" s="113"/>
      <c r="G28" s="113"/>
    </row>
    <row r="29" spans="1:7" ht="12" customHeight="1" x14ac:dyDescent="0.25">
      <c r="A29" s="61"/>
      <c r="B29" s="107" t="s">
        <v>24</v>
      </c>
      <c r="C29" s="108"/>
      <c r="D29" s="109"/>
      <c r="E29" s="109"/>
      <c r="F29" s="110"/>
      <c r="G29" s="110"/>
    </row>
    <row r="30" spans="1:7" ht="12" customHeight="1" x14ac:dyDescent="0.25">
      <c r="A30" s="2"/>
      <c r="B30" s="124" t="s">
        <v>14</v>
      </c>
      <c r="C30" s="125" t="s">
        <v>15</v>
      </c>
      <c r="D30" s="125" t="s">
        <v>60</v>
      </c>
      <c r="E30" s="125" t="s">
        <v>17</v>
      </c>
      <c r="F30" s="126" t="s">
        <v>18</v>
      </c>
      <c r="G30" s="127" t="s">
        <v>19</v>
      </c>
    </row>
    <row r="31" spans="1:7" ht="12" customHeight="1" x14ac:dyDescent="0.25">
      <c r="A31" s="5"/>
      <c r="B31" s="147" t="s">
        <v>76</v>
      </c>
      <c r="C31" s="148" t="s">
        <v>77</v>
      </c>
      <c r="D31" s="148">
        <v>4</v>
      </c>
      <c r="E31" s="149" t="s">
        <v>78</v>
      </c>
      <c r="F31" s="150">
        <v>30000</v>
      </c>
      <c r="G31" s="146">
        <f>F31*D31</f>
        <v>120000</v>
      </c>
    </row>
    <row r="32" spans="1:7" ht="24" customHeight="1" x14ac:dyDescent="0.25">
      <c r="A32" s="61"/>
      <c r="B32" s="147" t="s">
        <v>79</v>
      </c>
      <c r="C32" s="148" t="s">
        <v>80</v>
      </c>
      <c r="D32" s="148">
        <v>1000</v>
      </c>
      <c r="E32" s="149" t="s">
        <v>81</v>
      </c>
      <c r="F32" s="150">
        <v>1500</v>
      </c>
      <c r="G32" s="146">
        <f t="shared" ref="G32" si="0">+D32*F32</f>
        <v>1500000</v>
      </c>
    </row>
    <row r="33" spans="1:7" ht="12.75" customHeight="1" x14ac:dyDescent="0.25">
      <c r="A33" s="61"/>
      <c r="B33" s="128" t="s">
        <v>25</v>
      </c>
      <c r="C33" s="129"/>
      <c r="D33" s="129"/>
      <c r="E33" s="129"/>
      <c r="F33" s="130"/>
      <c r="G33" s="131">
        <f>+G32+G31</f>
        <v>1620000</v>
      </c>
    </row>
    <row r="34" spans="1:7" ht="12.75" customHeight="1" x14ac:dyDescent="0.25">
      <c r="A34" s="61"/>
      <c r="B34" s="111"/>
      <c r="C34" s="112"/>
      <c r="D34" s="112"/>
      <c r="E34" s="112"/>
      <c r="F34" s="113"/>
      <c r="G34" s="113"/>
    </row>
    <row r="35" spans="1:7" ht="12.75" customHeight="1" x14ac:dyDescent="0.25">
      <c r="A35" s="17"/>
      <c r="B35" s="30" t="s">
        <v>26</v>
      </c>
      <c r="C35" s="31"/>
      <c r="D35" s="32"/>
      <c r="E35" s="32"/>
      <c r="F35" s="33"/>
      <c r="G35" s="33"/>
    </row>
    <row r="36" spans="1:7" ht="12.75" customHeight="1" x14ac:dyDescent="0.25">
      <c r="A36" s="17"/>
      <c r="B36" s="39" t="s">
        <v>27</v>
      </c>
      <c r="C36" s="39" t="s">
        <v>28</v>
      </c>
      <c r="D36" s="39" t="s">
        <v>29</v>
      </c>
      <c r="E36" s="39" t="s">
        <v>17</v>
      </c>
      <c r="F36" s="39" t="s">
        <v>18</v>
      </c>
      <c r="G36" s="39" t="s">
        <v>19</v>
      </c>
    </row>
    <row r="37" spans="1:7" ht="15" x14ac:dyDescent="0.25">
      <c r="A37" s="17"/>
      <c r="B37" s="165" t="s">
        <v>30</v>
      </c>
      <c r="C37" s="166"/>
      <c r="D37" s="166"/>
      <c r="E37" s="166"/>
      <c r="F37" s="166"/>
      <c r="G37" s="167"/>
    </row>
    <row r="38" spans="1:7" ht="12.75" customHeight="1" x14ac:dyDescent="0.25">
      <c r="A38" s="17"/>
      <c r="B38" s="147" t="s">
        <v>82</v>
      </c>
      <c r="C38" s="148" t="s">
        <v>83</v>
      </c>
      <c r="D38" s="148">
        <v>11</v>
      </c>
      <c r="E38" s="148" t="s">
        <v>84</v>
      </c>
      <c r="F38" s="151">
        <v>40162</v>
      </c>
      <c r="G38" s="151">
        <f>+D38*F38</f>
        <v>441782</v>
      </c>
    </row>
    <row r="39" spans="1:7" ht="25.5" customHeight="1" x14ac:dyDescent="0.25">
      <c r="A39" s="17"/>
      <c r="B39" s="147" t="s">
        <v>59</v>
      </c>
      <c r="C39" s="148" t="s">
        <v>83</v>
      </c>
      <c r="D39" s="148">
        <v>9</v>
      </c>
      <c r="E39" s="148" t="s">
        <v>84</v>
      </c>
      <c r="F39" s="151">
        <v>37188</v>
      </c>
      <c r="G39" s="151">
        <f t="shared" ref="G39:G41" si="1">+D39*F39</f>
        <v>334692</v>
      </c>
    </row>
    <row r="40" spans="1:7" ht="25.5" customHeight="1" x14ac:dyDescent="0.25">
      <c r="A40" s="17"/>
      <c r="B40" s="147" t="s">
        <v>85</v>
      </c>
      <c r="C40" s="148" t="s">
        <v>83</v>
      </c>
      <c r="D40" s="148">
        <v>5</v>
      </c>
      <c r="E40" s="148" t="s">
        <v>84</v>
      </c>
      <c r="F40" s="151">
        <v>26477</v>
      </c>
      <c r="G40" s="151">
        <f t="shared" si="1"/>
        <v>132385</v>
      </c>
    </row>
    <row r="41" spans="1:7" ht="25.5" customHeight="1" x14ac:dyDescent="0.25">
      <c r="A41" s="17"/>
      <c r="B41" s="147" t="s">
        <v>86</v>
      </c>
      <c r="C41" s="148" t="s">
        <v>83</v>
      </c>
      <c r="D41" s="148">
        <v>18</v>
      </c>
      <c r="E41" s="148" t="s">
        <v>84</v>
      </c>
      <c r="F41" s="151">
        <v>37188</v>
      </c>
      <c r="G41" s="151">
        <f t="shared" si="1"/>
        <v>669384</v>
      </c>
    </row>
    <row r="42" spans="1:7" ht="12.75" customHeight="1" x14ac:dyDescent="0.25">
      <c r="A42" s="17"/>
      <c r="B42" s="165" t="s">
        <v>61</v>
      </c>
      <c r="C42" s="166"/>
      <c r="D42" s="166"/>
      <c r="E42" s="166"/>
      <c r="F42" s="166"/>
      <c r="G42" s="167"/>
    </row>
    <row r="43" spans="1:7" ht="12.75" customHeight="1" x14ac:dyDescent="0.25">
      <c r="A43" s="17"/>
      <c r="B43" s="147" t="s">
        <v>87</v>
      </c>
      <c r="C43" s="148" t="s">
        <v>62</v>
      </c>
      <c r="D43" s="148">
        <v>30</v>
      </c>
      <c r="E43" s="148" t="s">
        <v>84</v>
      </c>
      <c r="F43" s="151">
        <v>4000</v>
      </c>
      <c r="G43" s="151">
        <f>+D43*F43</f>
        <v>120000</v>
      </c>
    </row>
    <row r="44" spans="1:7" ht="12.75" customHeight="1" x14ac:dyDescent="0.25">
      <c r="A44" s="17"/>
      <c r="B44" s="40" t="s">
        <v>31</v>
      </c>
      <c r="C44" s="41"/>
      <c r="D44" s="41"/>
      <c r="E44" s="41"/>
      <c r="F44" s="42"/>
      <c r="G44" s="43">
        <f>SUM(G37:G43)</f>
        <v>1698243</v>
      </c>
    </row>
    <row r="45" spans="1:7" ht="25.5" customHeight="1" x14ac:dyDescent="0.25">
      <c r="A45" s="17"/>
      <c r="B45" s="35"/>
      <c r="C45" s="36"/>
      <c r="D45" s="36"/>
      <c r="E45" s="44"/>
      <c r="F45" s="37"/>
      <c r="G45" s="37"/>
    </row>
    <row r="46" spans="1:7" ht="12.75" customHeight="1" x14ac:dyDescent="0.25">
      <c r="A46" s="17"/>
      <c r="B46" s="30" t="s">
        <v>32</v>
      </c>
      <c r="C46" s="31"/>
      <c r="D46" s="32"/>
      <c r="E46" s="32"/>
      <c r="F46" s="33"/>
      <c r="G46" s="33"/>
    </row>
    <row r="47" spans="1:7" ht="24" x14ac:dyDescent="0.25">
      <c r="A47" s="5"/>
      <c r="B47" s="38" t="s">
        <v>33</v>
      </c>
      <c r="C47" s="39" t="s">
        <v>28</v>
      </c>
      <c r="D47" s="39" t="s">
        <v>29</v>
      </c>
      <c r="E47" s="38" t="s">
        <v>17</v>
      </c>
      <c r="F47" s="39" t="s">
        <v>18</v>
      </c>
      <c r="G47" s="38" t="s">
        <v>19</v>
      </c>
    </row>
    <row r="48" spans="1:7" ht="12" customHeight="1" x14ac:dyDescent="0.25">
      <c r="A48" s="2"/>
      <c r="B48" s="147" t="s">
        <v>88</v>
      </c>
      <c r="C48" s="152" t="s">
        <v>89</v>
      </c>
      <c r="D48" s="153">
        <v>1</v>
      </c>
      <c r="E48" s="148" t="s">
        <v>90</v>
      </c>
      <c r="F48" s="154">
        <f>G12*0.04</f>
        <v>298080</v>
      </c>
      <c r="G48" s="146">
        <f>D48*F48</f>
        <v>298080</v>
      </c>
    </row>
    <row r="49" spans="1:11" ht="12" customHeight="1" x14ac:dyDescent="0.25">
      <c r="A49" s="5"/>
      <c r="B49" s="45" t="s">
        <v>34</v>
      </c>
      <c r="C49" s="46"/>
      <c r="D49" s="46"/>
      <c r="E49" s="46"/>
      <c r="F49" s="47"/>
      <c r="G49" s="48">
        <f>SUM(G48)</f>
        <v>298080</v>
      </c>
    </row>
    <row r="50" spans="1:11" ht="12" customHeight="1" x14ac:dyDescent="0.25">
      <c r="A50" s="5"/>
      <c r="B50" s="64"/>
      <c r="C50" s="64"/>
      <c r="D50" s="64"/>
      <c r="E50" s="64"/>
      <c r="F50" s="65"/>
      <c r="G50" s="65"/>
    </row>
    <row r="51" spans="1:11" ht="24" customHeight="1" x14ac:dyDescent="0.25">
      <c r="A51" s="5"/>
      <c r="B51" s="66" t="s">
        <v>35</v>
      </c>
      <c r="C51" s="67"/>
      <c r="D51" s="67"/>
      <c r="E51" s="67"/>
      <c r="F51" s="67"/>
      <c r="G51" s="68">
        <f>+G49+G44+G33+G27+G22</f>
        <v>4491323</v>
      </c>
      <c r="K51" s="105"/>
    </row>
    <row r="52" spans="1:11" ht="12.75" customHeight="1" x14ac:dyDescent="0.25">
      <c r="A52" s="17"/>
      <c r="B52" s="69" t="s">
        <v>36</v>
      </c>
      <c r="C52" s="50"/>
      <c r="D52" s="50"/>
      <c r="E52" s="50"/>
      <c r="F52" s="50"/>
      <c r="G52" s="70">
        <f>G51*0.05</f>
        <v>224566.15000000002</v>
      </c>
      <c r="K52" s="105"/>
    </row>
    <row r="53" spans="1:11" ht="12.75" customHeight="1" x14ac:dyDescent="0.25">
      <c r="A53" s="17"/>
      <c r="B53" s="71" t="s">
        <v>37</v>
      </c>
      <c r="C53" s="49"/>
      <c r="D53" s="49"/>
      <c r="E53" s="49"/>
      <c r="F53" s="49"/>
      <c r="G53" s="72">
        <f>G52+G51</f>
        <v>4715889.1500000004</v>
      </c>
    </row>
    <row r="54" spans="1:11" ht="12.75" customHeight="1" x14ac:dyDescent="0.25">
      <c r="A54" s="17"/>
      <c r="B54" s="69" t="s">
        <v>38</v>
      </c>
      <c r="C54" s="50"/>
      <c r="D54" s="50"/>
      <c r="E54" s="50"/>
      <c r="F54" s="50"/>
      <c r="G54" s="70">
        <f>G12</f>
        <v>7452000</v>
      </c>
    </row>
    <row r="55" spans="1:11" ht="12.75" customHeight="1" x14ac:dyDescent="0.25">
      <c r="A55" s="17"/>
      <c r="B55" s="73" t="s">
        <v>39</v>
      </c>
      <c r="C55" s="74"/>
      <c r="D55" s="74"/>
      <c r="E55" s="74"/>
      <c r="F55" s="74"/>
      <c r="G55" s="75">
        <f>G54-G53</f>
        <v>2736110.8499999996</v>
      </c>
    </row>
    <row r="56" spans="1:11" ht="12.75" customHeight="1" x14ac:dyDescent="0.25">
      <c r="A56" s="17"/>
      <c r="B56" s="62" t="s">
        <v>40</v>
      </c>
      <c r="C56" s="63"/>
      <c r="D56" s="63"/>
      <c r="E56" s="63"/>
      <c r="F56" s="63"/>
      <c r="G56" s="58"/>
    </row>
    <row r="57" spans="1:11" ht="12.75" customHeight="1" thickBot="1" x14ac:dyDescent="0.3">
      <c r="A57" s="17"/>
      <c r="B57" s="76"/>
      <c r="C57" s="63"/>
      <c r="D57" s="63"/>
      <c r="E57" s="63"/>
      <c r="F57" s="63"/>
      <c r="G57" s="58"/>
    </row>
    <row r="58" spans="1:11" ht="12.75" customHeight="1" x14ac:dyDescent="0.25">
      <c r="A58" s="17"/>
      <c r="B58" s="88" t="s">
        <v>41</v>
      </c>
      <c r="C58" s="89"/>
      <c r="D58" s="89"/>
      <c r="E58" s="89"/>
      <c r="F58" s="90"/>
      <c r="G58" s="58"/>
    </row>
    <row r="59" spans="1:11" ht="12.75" customHeight="1" x14ac:dyDescent="0.25">
      <c r="A59" s="17"/>
      <c r="B59" s="91" t="s">
        <v>42</v>
      </c>
      <c r="C59" s="60"/>
      <c r="D59" s="60"/>
      <c r="E59" s="60"/>
      <c r="F59" s="92"/>
      <c r="G59" s="58"/>
    </row>
    <row r="60" spans="1:11" ht="18" customHeight="1" x14ac:dyDescent="0.25">
      <c r="A60" s="17"/>
      <c r="B60" s="91" t="s">
        <v>43</v>
      </c>
      <c r="C60" s="60"/>
      <c r="D60" s="60"/>
      <c r="E60" s="60"/>
      <c r="F60" s="92"/>
      <c r="G60" s="58"/>
    </row>
    <row r="61" spans="1:11" ht="12.75" customHeight="1" x14ac:dyDescent="0.25">
      <c r="A61" s="17"/>
      <c r="B61" s="91" t="s">
        <v>44</v>
      </c>
      <c r="C61" s="60"/>
      <c r="D61" s="60"/>
      <c r="E61" s="60"/>
      <c r="F61" s="92"/>
      <c r="G61" s="58"/>
    </row>
    <row r="62" spans="1:11" ht="13.5" customHeight="1" x14ac:dyDescent="0.25">
      <c r="A62" s="5"/>
      <c r="B62" s="91" t="s">
        <v>45</v>
      </c>
      <c r="C62" s="60"/>
      <c r="D62" s="60"/>
      <c r="E62" s="60"/>
      <c r="F62" s="92"/>
      <c r="G62" s="58"/>
    </row>
    <row r="63" spans="1:11" ht="12" customHeight="1" x14ac:dyDescent="0.25">
      <c r="A63" s="2"/>
      <c r="B63" s="91" t="s">
        <v>46</v>
      </c>
      <c r="C63" s="60"/>
      <c r="D63" s="60"/>
      <c r="E63" s="60"/>
      <c r="F63" s="92"/>
      <c r="G63" s="58"/>
    </row>
    <row r="64" spans="1:11" ht="12" customHeight="1" thickBot="1" x14ac:dyDescent="0.3">
      <c r="A64" s="5"/>
      <c r="B64" s="93" t="s">
        <v>47</v>
      </c>
      <c r="C64" s="94"/>
      <c r="D64" s="94"/>
      <c r="E64" s="94"/>
      <c r="F64" s="95"/>
      <c r="G64" s="58"/>
    </row>
    <row r="65" spans="1:7" ht="24" customHeight="1" x14ac:dyDescent="0.25">
      <c r="A65" s="5"/>
      <c r="B65" s="86"/>
      <c r="C65" s="60"/>
      <c r="D65" s="60"/>
      <c r="E65" s="60"/>
      <c r="F65" s="60"/>
      <c r="G65" s="58"/>
    </row>
    <row r="66" spans="1:7" ht="12.75" customHeight="1" thickBot="1" x14ac:dyDescent="0.3">
      <c r="A66" s="17"/>
      <c r="B66" s="155" t="s">
        <v>48</v>
      </c>
      <c r="C66" s="156"/>
      <c r="D66" s="85"/>
      <c r="E66" s="52"/>
      <c r="F66" s="52"/>
      <c r="G66" s="58"/>
    </row>
    <row r="67" spans="1:7" ht="13.5" customHeight="1" x14ac:dyDescent="0.25">
      <c r="A67" s="5"/>
      <c r="B67" s="78" t="s">
        <v>33</v>
      </c>
      <c r="C67" s="53" t="s">
        <v>49</v>
      </c>
      <c r="D67" s="79" t="s">
        <v>50</v>
      </c>
      <c r="E67" s="52"/>
      <c r="F67" s="52"/>
      <c r="G67" s="58"/>
    </row>
    <row r="68" spans="1:7" ht="12" customHeight="1" x14ac:dyDescent="0.25">
      <c r="A68" s="2"/>
      <c r="B68" s="80" t="s">
        <v>51</v>
      </c>
      <c r="C68" s="54">
        <f>+G22</f>
        <v>875000</v>
      </c>
      <c r="D68" s="81">
        <f>(C68/C74)</f>
        <v>0.18554295323078152</v>
      </c>
      <c r="E68" s="52"/>
      <c r="F68" s="52"/>
      <c r="G68" s="58"/>
    </row>
    <row r="69" spans="1:7" ht="12" customHeight="1" x14ac:dyDescent="0.25">
      <c r="A69" s="61"/>
      <c r="B69" s="80" t="s">
        <v>52</v>
      </c>
      <c r="C69" s="54">
        <f>+G27</f>
        <v>0</v>
      </c>
      <c r="D69" s="81">
        <v>0</v>
      </c>
      <c r="E69" s="52"/>
      <c r="F69" s="52"/>
      <c r="G69" s="58"/>
    </row>
    <row r="70" spans="1:7" ht="12" customHeight="1" x14ac:dyDescent="0.25">
      <c r="A70" s="61"/>
      <c r="B70" s="80" t="s">
        <v>53</v>
      </c>
      <c r="C70" s="54">
        <f>+G33</f>
        <v>1620000</v>
      </c>
      <c r="D70" s="81">
        <f>(C70/C74)</f>
        <v>0.34351952483870402</v>
      </c>
      <c r="E70" s="52"/>
      <c r="F70" s="52"/>
      <c r="G70" s="58"/>
    </row>
    <row r="71" spans="1:7" ht="12" customHeight="1" x14ac:dyDescent="0.25">
      <c r="A71" s="61"/>
      <c r="B71" s="80" t="s">
        <v>27</v>
      </c>
      <c r="C71" s="54">
        <f>+G44</f>
        <v>1698243</v>
      </c>
      <c r="D71" s="81">
        <f>(C71/C74)</f>
        <v>0.36011088174114525</v>
      </c>
      <c r="E71" s="52"/>
      <c r="F71" s="52"/>
      <c r="G71" s="58"/>
    </row>
    <row r="72" spans="1:7" ht="12" customHeight="1" x14ac:dyDescent="0.25">
      <c r="A72" s="61"/>
      <c r="B72" s="80" t="s">
        <v>54</v>
      </c>
      <c r="C72" s="55">
        <f>+G49</f>
        <v>298080</v>
      </c>
      <c r="D72" s="81">
        <f>(C72/C74)</f>
        <v>6.3207592570321547E-2</v>
      </c>
      <c r="E72" s="57"/>
      <c r="F72" s="57"/>
      <c r="G72" s="58"/>
    </row>
    <row r="73" spans="1:7" ht="12" customHeight="1" x14ac:dyDescent="0.25">
      <c r="A73" s="61"/>
      <c r="B73" s="80" t="s">
        <v>55</v>
      </c>
      <c r="C73" s="55">
        <f>+G52</f>
        <v>224566.15000000002</v>
      </c>
      <c r="D73" s="81">
        <f>(C73/C74)</f>
        <v>4.7619047619047623E-2</v>
      </c>
      <c r="E73" s="57"/>
      <c r="F73" s="57"/>
      <c r="G73" s="58"/>
    </row>
    <row r="74" spans="1:7" ht="12" customHeight="1" thickBot="1" x14ac:dyDescent="0.3">
      <c r="A74" s="61"/>
      <c r="B74" s="82" t="s">
        <v>56</v>
      </c>
      <c r="C74" s="83">
        <f>SUM(C68:C73)</f>
        <v>4715889.1500000004</v>
      </c>
      <c r="D74" s="84">
        <f>SUM(D68:D73)</f>
        <v>1</v>
      </c>
      <c r="E74" s="57"/>
      <c r="F74" s="57"/>
      <c r="G74" s="58"/>
    </row>
    <row r="75" spans="1:7" ht="12.75" customHeight="1" x14ac:dyDescent="0.25">
      <c r="A75" s="61"/>
      <c r="B75" s="76"/>
      <c r="C75" s="63"/>
      <c r="D75" s="63"/>
      <c r="E75" s="63"/>
      <c r="F75" s="63"/>
      <c r="G75" s="58"/>
    </row>
    <row r="76" spans="1:7" ht="12" customHeight="1" x14ac:dyDescent="0.25">
      <c r="A76" s="61"/>
      <c r="B76" s="77"/>
      <c r="C76" s="63"/>
      <c r="D76" s="63"/>
      <c r="E76" s="63"/>
      <c r="F76" s="63"/>
      <c r="G76" s="58"/>
    </row>
    <row r="77" spans="1:7" ht="12" customHeight="1" thickBot="1" x14ac:dyDescent="0.3">
      <c r="A77" s="61"/>
      <c r="B77" s="97"/>
      <c r="C77" s="98" t="s">
        <v>65</v>
      </c>
      <c r="D77" s="99"/>
      <c r="E77" s="100"/>
      <c r="F77" s="56"/>
      <c r="G77" s="58"/>
    </row>
    <row r="78" spans="1:7" ht="12" customHeight="1" x14ac:dyDescent="0.25">
      <c r="A78" s="61"/>
      <c r="B78" s="101" t="s">
        <v>64</v>
      </c>
      <c r="C78" s="102">
        <v>3500</v>
      </c>
      <c r="D78" s="132">
        <f>+G9</f>
        <v>4140</v>
      </c>
      <c r="E78" s="103">
        <v>6000</v>
      </c>
      <c r="F78" s="96"/>
      <c r="G78" s="59"/>
    </row>
    <row r="79" spans="1:7" ht="12" customHeight="1" thickBot="1" x14ac:dyDescent="0.3">
      <c r="A79" s="61"/>
      <c r="B79" s="82" t="s">
        <v>66</v>
      </c>
      <c r="C79" s="83">
        <f>+C74/C78</f>
        <v>1347.3969000000002</v>
      </c>
      <c r="D79" s="83">
        <f>+C74/D78</f>
        <v>1139.1036594202899</v>
      </c>
      <c r="E79" s="104">
        <f>+C74/E78</f>
        <v>785.98152500000003</v>
      </c>
      <c r="F79" s="96"/>
      <c r="G79" s="59"/>
    </row>
    <row r="80" spans="1:7" ht="12" customHeight="1" x14ac:dyDescent="0.25">
      <c r="A80" s="61"/>
      <c r="B80" s="87" t="s">
        <v>57</v>
      </c>
      <c r="C80" s="60"/>
      <c r="D80" s="60"/>
      <c r="E80" s="60"/>
      <c r="F80" s="60"/>
      <c r="G80" s="60"/>
    </row>
    <row r="81" spans="1:1" ht="12" customHeight="1" x14ac:dyDescent="0.25">
      <c r="A81" s="61"/>
    </row>
    <row r="82" spans="1:1" ht="12.75" customHeight="1" x14ac:dyDescent="0.25">
      <c r="A82" s="61"/>
    </row>
    <row r="83" spans="1:1" ht="12.75" customHeight="1" x14ac:dyDescent="0.25">
      <c r="A83" s="61"/>
    </row>
    <row r="84" spans="1:1" ht="15" customHeight="1" x14ac:dyDescent="0.25">
      <c r="A84" s="61"/>
    </row>
    <row r="85" spans="1:1" ht="12" customHeight="1" x14ac:dyDescent="0.25">
      <c r="A85" s="61"/>
    </row>
    <row r="86" spans="1:1" ht="12" customHeight="1" x14ac:dyDescent="0.25">
      <c r="A86" s="61"/>
    </row>
    <row r="87" spans="1:1" ht="12" customHeight="1" x14ac:dyDescent="0.25">
      <c r="A87" s="61"/>
    </row>
    <row r="88" spans="1:1" ht="12" customHeight="1" x14ac:dyDescent="0.25">
      <c r="A88" s="61"/>
    </row>
    <row r="89" spans="1:1" ht="12" customHeight="1" x14ac:dyDescent="0.25">
      <c r="A89" s="61"/>
    </row>
    <row r="90" spans="1:1" ht="12" customHeight="1" x14ac:dyDescent="0.25">
      <c r="A90" s="61"/>
    </row>
    <row r="91" spans="1:1" ht="12" customHeight="1" x14ac:dyDescent="0.25">
      <c r="A91" s="61"/>
    </row>
    <row r="92" spans="1:1" ht="12.75" customHeight="1" x14ac:dyDescent="0.25">
      <c r="A92" s="61"/>
    </row>
    <row r="93" spans="1:1" ht="12" customHeight="1" x14ac:dyDescent="0.25">
      <c r="A93" s="61"/>
    </row>
    <row r="94" spans="1:1" ht="12.75" customHeight="1" x14ac:dyDescent="0.25">
      <c r="A94" s="61"/>
    </row>
    <row r="95" spans="1:1" ht="12" customHeight="1" x14ac:dyDescent="0.25">
      <c r="A95" s="51"/>
    </row>
    <row r="96" spans="1:1" ht="12" customHeight="1" x14ac:dyDescent="0.25">
      <c r="A96" s="61"/>
    </row>
    <row r="97" spans="1:1" ht="12.75" customHeight="1" x14ac:dyDescent="0.25">
      <c r="A97" s="61"/>
    </row>
    <row r="98" spans="1:1" ht="15.6" customHeight="1" x14ac:dyDescent="0.25">
      <c r="A98" s="61"/>
    </row>
  </sheetData>
  <mergeCells count="10">
    <mergeCell ref="B66:C66"/>
    <mergeCell ref="E13:F13"/>
    <mergeCell ref="E11:F11"/>
    <mergeCell ref="E10:F10"/>
    <mergeCell ref="E9:F9"/>
    <mergeCell ref="E14:F14"/>
    <mergeCell ref="E15:F15"/>
    <mergeCell ref="B17:G17"/>
    <mergeCell ref="B37:G37"/>
    <mergeCell ref="B42:G42"/>
  </mergeCells>
  <pageMargins left="0.748031" right="0.748031" top="0.98425200000000002" bottom="0.98425200000000002" header="0" footer="0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BOVINOS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Juan Carlos Campos Olivares</cp:lastModifiedBy>
  <dcterms:created xsi:type="dcterms:W3CDTF">2020-11-27T12:49:26Z</dcterms:created>
  <dcterms:modified xsi:type="dcterms:W3CDTF">2022-07-25T22:23:31Z</dcterms:modified>
</cp:coreProperties>
</file>