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70" windowHeight="11520"/>
  </bookViews>
  <sheets>
    <sheet name="BOVIN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E79" i="1"/>
  <c r="D79" i="1"/>
  <c r="D78" i="1"/>
  <c r="C73" i="1"/>
  <c r="C72" i="1"/>
  <c r="C71" i="1"/>
  <c r="C70" i="1"/>
  <c r="C69" i="1"/>
  <c r="C68" i="1"/>
  <c r="G40" i="1" l="1"/>
  <c r="G29" i="1" l="1"/>
  <c r="C74" i="1"/>
  <c r="D71" i="1" s="1"/>
  <c r="G48" i="1"/>
  <c r="G49" i="1" s="1"/>
  <c r="G43" i="1"/>
  <c r="G41" i="1"/>
  <c r="G39" i="1"/>
  <c r="G33" i="1"/>
  <c r="G23" i="1"/>
  <c r="G22" i="1"/>
  <c r="G21" i="1"/>
  <c r="G12" i="1"/>
  <c r="G54" i="1" s="1"/>
  <c r="D68" i="1" l="1"/>
  <c r="D72" i="1"/>
  <c r="D73" i="1"/>
  <c r="G24" i="1"/>
  <c r="D70" i="1"/>
  <c r="G44" i="1"/>
  <c r="G34" i="1"/>
  <c r="G51" i="1" l="1"/>
  <c r="G52" i="1" s="1"/>
  <c r="G53" i="1" s="1"/>
  <c r="D74" i="1"/>
  <c r="G55" i="1" l="1"/>
</calcChain>
</file>

<file path=xl/sharedStrings.xml><?xml version="1.0" encoding="utf-8"?>
<sst xmlns="http://schemas.openxmlformats.org/spreadsheetml/2006/main" count="122" uniqueCount="95">
  <si>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</si>
  <si>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</si>
  <si>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</si>
  <si>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</si>
  <si>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</si>
  <si>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</si>
  <si>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</si>
  <si>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</si>
  <si>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</si>
  <si>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</si>
  <si>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</si>
  <si>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</si>
  <si>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</si>
  <si>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</si>
  <si>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</si>
  <si>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</si>
  <si>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</si>
  <si>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</si>
  <si>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</si>
  <si>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</si>
  <si>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</si>
  <si>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</si>
  <si>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</si>
  <si>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</si>
  <si>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</si>
  <si>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</si>
  <si>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</si>
  <si>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</si>
  <si>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</si>
  <si>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</si>
  <si>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</si>
  <si>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</si>
  <si>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</si>
  <si>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Urea Granulada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</si>
  <si>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</si>
  <si>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</si>
  <si>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</si>
  <si>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</si>
  <si>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</si>
  <si>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</si>
  <si>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</si>
  <si>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</si>
  <si>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</si>
  <si>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</si>
  <si>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</si>
  <si>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</si>
  <si>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</si>
  <si>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</si>
  <si>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</si>
  <si>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</si>
  <si>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</si>
  <si>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</si>
  <si>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</si>
  <si>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</si>
  <si>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</si>
  <si>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</si>
  <si>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</si>
  <si>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</si>
  <si>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</si>
  <si>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</si>
  <si>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</si>
  <si>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</si>
  <si>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</si>
  <si>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Traslados </t>
  </si>
  <si>
    <t>AYSEN</t>
  </si>
  <si>
    <t>PRECIO ESPERADO ($)</t>
  </si>
  <si>
    <t>CHILE CHICO</t>
  </si>
  <si>
    <t>KILOS</t>
  </si>
  <si>
    <t>SFT</t>
  </si>
  <si>
    <t>BOVINOS DE CARNE</t>
  </si>
  <si>
    <t>HIBRIDO (HEREFORD, ANGUS, OVERO COLORADO)</t>
  </si>
  <si>
    <t>FERIA</t>
  </si>
  <si>
    <t>NIEVE - sequia</t>
  </si>
  <si>
    <t>MANTENCIONES CERCOS</t>
  </si>
  <si>
    <t>FERTILIZACIONES</t>
  </si>
  <si>
    <t>TRASLADOS INTERNOS</t>
  </si>
  <si>
    <t>MARZO-JUNIO</t>
  </si>
  <si>
    <t>SEPTIEMBRE-NOVIEMBRE</t>
  </si>
  <si>
    <t>ANUAL</t>
  </si>
  <si>
    <t>Cosecha PASTO</t>
  </si>
  <si>
    <t>FARDOS</t>
  </si>
  <si>
    <t>DICIEMBRE MARZO</t>
  </si>
  <si>
    <t>ELABORACIÓN</t>
  </si>
  <si>
    <t>azufre</t>
  </si>
  <si>
    <t>FARMACOS</t>
  </si>
  <si>
    <t>MEDICAMENTOS VET</t>
  </si>
  <si>
    <t>CB</t>
  </si>
  <si>
    <t>SEP-OCT</t>
  </si>
  <si>
    <t xml:space="preserve">RENDIMIENTO </t>
  </si>
  <si>
    <t>COSTOS DIRECTOS DE PRODUCCIÓN POR 30 VIENTRES(INCLUYE IVA)</t>
  </si>
  <si>
    <t>MAYO de 2023</t>
  </si>
  <si>
    <t>MAYO 2023</t>
  </si>
  <si>
    <t>Rendimiento (kg/hà)</t>
  </si>
  <si>
    <t>ESCENARIOS COSTO UNITARIO  ($/kg)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</si>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</sst>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7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" fillId="5" borderId="57" xfId="0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vertical="center"/>
    </xf>
    <xf numFmtId="0" fontId="2" fillId="2" borderId="60" xfId="0" applyFont="1" applyFill="1" applyBorder="1" applyAlignment="1"/>
    <xf numFmtId="0" fontId="2" fillId="2" borderId="61" xfId="0" applyFont="1" applyFill="1" applyBorder="1" applyAlignment="1"/>
    <xf numFmtId="3" fontId="2" fillId="2" borderId="61" xfId="0" applyNumberFormat="1" applyFont="1" applyFill="1" applyBorder="1" applyAlignment="1"/>
    <xf numFmtId="49" fontId="1" fillId="3" borderId="27" xfId="0" applyNumberFormat="1" applyFont="1" applyFill="1" applyBorder="1" applyAlignment="1">
      <alignment horizontal="center" vertical="center"/>
    </xf>
    <xf numFmtId="49" fontId="1" fillId="3" borderId="28" xfId="0" applyNumberFormat="1" applyFont="1" applyFill="1" applyBorder="1" applyAlignment="1">
      <alignment horizontal="center" vertical="center" wrapText="1"/>
    </xf>
    <xf numFmtId="49" fontId="1" fillId="3" borderId="28" xfId="0" applyNumberFormat="1" applyFont="1" applyFill="1" applyBorder="1" applyAlignment="1">
      <alignment horizontal="center" vertical="center"/>
    </xf>
    <xf numFmtId="49" fontId="1" fillId="3" borderId="29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vertical="center"/>
    </xf>
    <xf numFmtId="3" fontId="2" fillId="2" borderId="31" xfId="0" applyNumberFormat="1" applyFont="1" applyFill="1" applyBorder="1" applyAlignment="1">
      <alignment vertical="center"/>
    </xf>
    <xf numFmtId="49" fontId="3" fillId="3" borderId="32" xfId="0" applyNumberFormat="1" applyFont="1" applyFill="1" applyBorder="1" applyAlignment="1">
      <alignment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vertical="center"/>
    </xf>
    <xf numFmtId="3" fontId="3" fillId="3" borderId="34" xfId="0" applyNumberFormat="1" applyFont="1" applyFill="1" applyBorder="1" applyAlignment="1">
      <alignment vertical="center"/>
    </xf>
    <xf numFmtId="49" fontId="1" fillId="3" borderId="62" xfId="0" applyNumberFormat="1" applyFont="1" applyFill="1" applyBorder="1" applyAlignment="1">
      <alignment horizontal="center" vertical="center"/>
    </xf>
    <xf numFmtId="49" fontId="1" fillId="3" borderId="63" xfId="0" applyNumberFormat="1" applyFont="1" applyFill="1" applyBorder="1" applyAlignment="1">
      <alignment horizontal="center" vertical="center"/>
    </xf>
    <xf numFmtId="49" fontId="1" fillId="3" borderId="63" xfId="0" applyNumberFormat="1" applyFont="1" applyFill="1" applyBorder="1" applyAlignment="1">
      <alignment horizontal="center" vertical="center" wrapText="1"/>
    </xf>
    <xf numFmtId="49" fontId="1" fillId="3" borderId="64" xfId="0" applyNumberFormat="1" applyFont="1" applyFill="1" applyBorder="1" applyAlignment="1">
      <alignment horizontal="center" vertical="center"/>
    </xf>
    <xf numFmtId="49" fontId="4" fillId="2" borderId="65" xfId="0" applyNumberFormat="1" applyFont="1" applyFill="1" applyBorder="1" applyAlignment="1">
      <alignment wrapText="1"/>
    </xf>
    <xf numFmtId="3" fontId="4" fillId="2" borderId="66" xfId="0" applyNumberFormat="1" applyFont="1" applyFill="1" applyBorder="1" applyAlignment="1">
      <alignment horizontal="right" wrapText="1"/>
    </xf>
    <xf numFmtId="49" fontId="7" fillId="3" borderId="32" xfId="0" applyNumberFormat="1" applyFont="1" applyFill="1" applyBorder="1" applyAlignment="1">
      <alignment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vertical="center"/>
    </xf>
    <xf numFmtId="3" fontId="7" fillId="3" borderId="34" xfId="0" applyNumberFormat="1" applyFont="1" applyFill="1" applyBorder="1" applyAlignment="1">
      <alignment vertical="center"/>
    </xf>
    <xf numFmtId="3" fontId="13" fillId="8" borderId="55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685800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A55" workbookViewId="0">
      <selection activeCell="C79" sqref="C7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69</v>
      </c>
      <c r="D9" s="8"/>
      <c r="E9" s="137" t="s">
        <v>88</v>
      </c>
      <c r="F9" s="138"/>
      <c r="G9" s="9">
        <v>4680</v>
      </c>
    </row>
    <row r="10" spans="1:7" ht="38.25" customHeight="1" x14ac:dyDescent="0.25">
      <c r="A10" s="5"/>
      <c r="B10" s="10" t="s">
        <v>1</v>
      </c>
      <c r="C10" s="11" t="s">
        <v>70</v>
      </c>
      <c r="D10" s="12"/>
      <c r="E10" s="135" t="s">
        <v>2</v>
      </c>
      <c r="F10" s="136"/>
      <c r="G10" s="14" t="s">
        <v>90</v>
      </c>
    </row>
    <row r="11" spans="1:7" ht="18" customHeight="1" x14ac:dyDescent="0.25">
      <c r="A11" s="5"/>
      <c r="B11" s="10" t="s">
        <v>3</v>
      </c>
      <c r="C11" s="14" t="s">
        <v>4</v>
      </c>
      <c r="D11" s="12"/>
      <c r="E11" s="135" t="s">
        <v>65</v>
      </c>
      <c r="F11" s="136"/>
      <c r="G11" s="15">
        <v>1800</v>
      </c>
    </row>
    <row r="12" spans="1:7" ht="11.25" customHeight="1" x14ac:dyDescent="0.25">
      <c r="A12" s="5"/>
      <c r="B12" s="10" t="s">
        <v>5</v>
      </c>
      <c r="C12" s="16" t="s">
        <v>64</v>
      </c>
      <c r="D12" s="12"/>
      <c r="E12" s="17" t="s">
        <v>6</v>
      </c>
      <c r="F12" s="18"/>
      <c r="G12" s="19">
        <f>(G9*G11)</f>
        <v>8424000</v>
      </c>
    </row>
    <row r="13" spans="1:7" ht="11.25" customHeight="1" x14ac:dyDescent="0.25">
      <c r="A13" s="5"/>
      <c r="B13" s="10" t="s">
        <v>7</v>
      </c>
      <c r="C13" s="14" t="s">
        <v>66</v>
      </c>
      <c r="D13" s="12"/>
      <c r="E13" s="135" t="s">
        <v>8</v>
      </c>
      <c r="F13" s="136"/>
      <c r="G13" s="14" t="s">
        <v>71</v>
      </c>
    </row>
    <row r="14" spans="1:7" ht="13.5" customHeight="1" x14ac:dyDescent="0.25">
      <c r="A14" s="5"/>
      <c r="B14" s="10" t="s">
        <v>9</v>
      </c>
      <c r="C14" s="14" t="s">
        <v>66</v>
      </c>
      <c r="D14" s="12"/>
      <c r="E14" s="135" t="s">
        <v>10</v>
      </c>
      <c r="F14" s="136"/>
      <c r="G14" s="14" t="s">
        <v>91</v>
      </c>
    </row>
    <row r="15" spans="1:7" ht="25.5" customHeight="1" x14ac:dyDescent="0.25">
      <c r="A15" s="5"/>
      <c r="B15" s="10" t="s">
        <v>11</v>
      </c>
      <c r="C15" s="20">
        <v>44718</v>
      </c>
      <c r="D15" s="12"/>
      <c r="E15" s="139" t="s">
        <v>12</v>
      </c>
      <c r="F15" s="140"/>
      <c r="G15" s="16" t="s">
        <v>72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1" t="s">
        <v>89</v>
      </c>
      <c r="C17" s="142"/>
      <c r="D17" s="142"/>
      <c r="E17" s="142"/>
      <c r="F17" s="142"/>
      <c r="G17" s="142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13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14</v>
      </c>
      <c r="C20" s="33" t="s">
        <v>15</v>
      </c>
      <c r="D20" s="33" t="s">
        <v>16</v>
      </c>
      <c r="E20" s="33" t="s">
        <v>17</v>
      </c>
      <c r="F20" s="33" t="s">
        <v>18</v>
      </c>
      <c r="G20" s="33" t="s">
        <v>19</v>
      </c>
    </row>
    <row r="21" spans="1:7" ht="12.75" customHeight="1" x14ac:dyDescent="0.25">
      <c r="A21" s="26"/>
      <c r="B21" s="13" t="s">
        <v>73</v>
      </c>
      <c r="C21" s="34" t="s">
        <v>20</v>
      </c>
      <c r="D21" s="35">
        <v>30</v>
      </c>
      <c r="E21" s="13" t="s">
        <v>78</v>
      </c>
      <c r="F21" s="19">
        <v>18000</v>
      </c>
      <c r="G21" s="19">
        <f>(D21*F21)</f>
        <v>540000</v>
      </c>
    </row>
    <row r="22" spans="1:7" ht="25.5" customHeight="1" x14ac:dyDescent="0.25">
      <c r="A22" s="26"/>
      <c r="B22" s="13" t="s">
        <v>74</v>
      </c>
      <c r="C22" s="34" t="s">
        <v>20</v>
      </c>
      <c r="D22" s="35">
        <v>20</v>
      </c>
      <c r="E22" s="13" t="s">
        <v>77</v>
      </c>
      <c r="F22" s="19">
        <v>18000</v>
      </c>
      <c r="G22" s="19">
        <f>(D22*F22)</f>
        <v>360000</v>
      </c>
    </row>
    <row r="23" spans="1:7" ht="12.75" customHeight="1" x14ac:dyDescent="0.25">
      <c r="A23" s="26"/>
      <c r="B23" s="13" t="s">
        <v>75</v>
      </c>
      <c r="C23" s="34" t="s">
        <v>20</v>
      </c>
      <c r="D23" s="35">
        <v>16</v>
      </c>
      <c r="E23" s="13" t="s">
        <v>76</v>
      </c>
      <c r="F23" s="19">
        <v>18000</v>
      </c>
      <c r="G23" s="19">
        <f>(D23*F23)</f>
        <v>288000</v>
      </c>
    </row>
    <row r="24" spans="1:7" ht="12.75" customHeight="1" x14ac:dyDescent="0.25">
      <c r="A24" s="26"/>
      <c r="B24" s="36" t="s">
        <v>21</v>
      </c>
      <c r="C24" s="37"/>
      <c r="D24" s="37"/>
      <c r="E24" s="37"/>
      <c r="F24" s="38"/>
      <c r="G24" s="39">
        <f>SUM(G21:G23)</f>
        <v>1188000</v>
      </c>
    </row>
    <row r="25" spans="1:7" ht="12" customHeight="1" x14ac:dyDescent="0.25">
      <c r="A25" s="2"/>
      <c r="B25" s="27"/>
      <c r="C25" s="29"/>
      <c r="D25" s="29"/>
      <c r="E25" s="29"/>
      <c r="F25" s="40"/>
      <c r="G25" s="40"/>
    </row>
    <row r="26" spans="1:7" ht="12" customHeight="1" x14ac:dyDescent="0.25">
      <c r="A26" s="5"/>
      <c r="B26" s="143" t="s">
        <v>22</v>
      </c>
      <c r="C26" s="144"/>
      <c r="D26" s="145"/>
      <c r="E26" s="145"/>
      <c r="F26" s="146"/>
      <c r="G26" s="146"/>
    </row>
    <row r="27" spans="1:7" ht="24" customHeight="1" x14ac:dyDescent="0.25">
      <c r="A27" s="86"/>
      <c r="B27" s="150" t="s">
        <v>14</v>
      </c>
      <c r="C27" s="151" t="s">
        <v>15</v>
      </c>
      <c r="D27" s="151" t="s">
        <v>16</v>
      </c>
      <c r="E27" s="152" t="s">
        <v>17</v>
      </c>
      <c r="F27" s="151" t="s">
        <v>18</v>
      </c>
      <c r="G27" s="153" t="s">
        <v>19</v>
      </c>
    </row>
    <row r="28" spans="1:7" ht="12" customHeight="1" x14ac:dyDescent="0.25">
      <c r="A28" s="86"/>
      <c r="B28" s="154"/>
      <c r="C28" s="45"/>
      <c r="D28" s="45"/>
      <c r="E28" s="45"/>
      <c r="F28" s="131"/>
      <c r="G28" s="155"/>
    </row>
    <row r="29" spans="1:7" ht="12" customHeight="1" x14ac:dyDescent="0.25">
      <c r="A29" s="86"/>
      <c r="B29" s="156" t="s">
        <v>23</v>
      </c>
      <c r="C29" s="157"/>
      <c r="D29" s="157"/>
      <c r="E29" s="157"/>
      <c r="F29" s="158"/>
      <c r="G29" s="159">
        <f>SUM(G28)</f>
        <v>0</v>
      </c>
    </row>
    <row r="30" spans="1:7" ht="12" customHeight="1" x14ac:dyDescent="0.25">
      <c r="A30" s="2"/>
      <c r="B30" s="147"/>
      <c r="C30" s="148"/>
      <c r="D30" s="148"/>
      <c r="E30" s="148"/>
      <c r="F30" s="149"/>
      <c r="G30" s="149"/>
    </row>
    <row r="31" spans="1:7" ht="12" customHeight="1" x14ac:dyDescent="0.25">
      <c r="A31" s="5"/>
      <c r="B31" s="143" t="s">
        <v>24</v>
      </c>
      <c r="C31" s="144"/>
      <c r="D31" s="145"/>
      <c r="E31" s="145"/>
      <c r="F31" s="146"/>
      <c r="G31" s="146"/>
    </row>
    <row r="32" spans="1:7" ht="24" customHeight="1" x14ac:dyDescent="0.25">
      <c r="A32" s="86"/>
      <c r="B32" s="160" t="s">
        <v>14</v>
      </c>
      <c r="C32" s="161" t="s">
        <v>15</v>
      </c>
      <c r="D32" s="161" t="s">
        <v>82</v>
      </c>
      <c r="E32" s="161" t="s">
        <v>17</v>
      </c>
      <c r="F32" s="162" t="s">
        <v>18</v>
      </c>
      <c r="G32" s="163" t="s">
        <v>19</v>
      </c>
    </row>
    <row r="33" spans="1:7" ht="12.75" customHeight="1" x14ac:dyDescent="0.25">
      <c r="A33" s="86"/>
      <c r="B33" s="164" t="s">
        <v>79</v>
      </c>
      <c r="C33" s="51" t="s">
        <v>80</v>
      </c>
      <c r="D33" s="52">
        <v>500</v>
      </c>
      <c r="E33" s="53" t="s">
        <v>81</v>
      </c>
      <c r="F33" s="54">
        <v>1200</v>
      </c>
      <c r="G33" s="165">
        <f t="shared" ref="G33" si="0">(D33*F33)</f>
        <v>600000</v>
      </c>
    </row>
    <row r="34" spans="1:7" ht="12.75" customHeight="1" x14ac:dyDescent="0.25">
      <c r="A34" s="86"/>
      <c r="B34" s="166" t="s">
        <v>27</v>
      </c>
      <c r="C34" s="167"/>
      <c r="D34" s="167"/>
      <c r="E34" s="167"/>
      <c r="F34" s="168"/>
      <c r="G34" s="169">
        <f>SUM(G33:G33)</f>
        <v>600000</v>
      </c>
    </row>
    <row r="35" spans="1:7" ht="12.75" customHeight="1" x14ac:dyDescent="0.25">
      <c r="A35" s="26"/>
      <c r="B35" s="147"/>
      <c r="C35" s="148"/>
      <c r="D35" s="148"/>
      <c r="E35" s="148"/>
      <c r="F35" s="149"/>
      <c r="G35" s="149"/>
    </row>
    <row r="36" spans="1:7" ht="12.75" customHeight="1" x14ac:dyDescent="0.25">
      <c r="A36" s="26"/>
      <c r="B36" s="41" t="s">
        <v>28</v>
      </c>
      <c r="C36" s="42"/>
      <c r="D36" s="43"/>
      <c r="E36" s="43"/>
      <c r="F36" s="44"/>
      <c r="G36" s="44"/>
    </row>
    <row r="37" spans="1:7" ht="24" x14ac:dyDescent="0.25">
      <c r="A37" s="26"/>
      <c r="B37" s="50" t="s">
        <v>29</v>
      </c>
      <c r="C37" s="50" t="s">
        <v>30</v>
      </c>
      <c r="D37" s="50" t="s">
        <v>31</v>
      </c>
      <c r="E37" s="50" t="s">
        <v>17</v>
      </c>
      <c r="F37" s="50" t="s">
        <v>18</v>
      </c>
      <c r="G37" s="50" t="s">
        <v>19</v>
      </c>
    </row>
    <row r="38" spans="1:7" ht="12.75" customHeight="1" x14ac:dyDescent="0.25">
      <c r="A38" s="26"/>
      <c r="B38" s="58" t="s">
        <v>32</v>
      </c>
      <c r="C38" s="59"/>
      <c r="D38" s="18"/>
      <c r="E38" s="59"/>
      <c r="F38" s="57"/>
      <c r="G38" s="57"/>
    </row>
    <row r="39" spans="1:7" ht="25.5" customHeight="1" x14ac:dyDescent="0.25">
      <c r="A39" s="26"/>
      <c r="B39" s="17" t="s">
        <v>33</v>
      </c>
      <c r="C39" s="55" t="s">
        <v>34</v>
      </c>
      <c r="D39" s="56">
        <v>200</v>
      </c>
      <c r="E39" s="55" t="s">
        <v>25</v>
      </c>
      <c r="F39" s="57">
        <v>1606</v>
      </c>
      <c r="G39" s="57">
        <f>(D39*F39)</f>
        <v>321200</v>
      </c>
    </row>
    <row r="40" spans="1:7" ht="25.5" customHeight="1" x14ac:dyDescent="0.25">
      <c r="A40" s="26"/>
      <c r="B40" s="132" t="s">
        <v>83</v>
      </c>
      <c r="C40" s="55" t="s">
        <v>67</v>
      </c>
      <c r="D40" s="56">
        <v>25</v>
      </c>
      <c r="E40" s="55" t="s">
        <v>25</v>
      </c>
      <c r="F40" s="57">
        <v>1035</v>
      </c>
      <c r="G40" s="57">
        <f>(D40*F40)</f>
        <v>25875</v>
      </c>
    </row>
    <row r="41" spans="1:7" ht="25.5" customHeight="1" x14ac:dyDescent="0.25">
      <c r="A41" s="26"/>
      <c r="B41" s="17" t="s">
        <v>68</v>
      </c>
      <c r="C41" s="55" t="s">
        <v>35</v>
      </c>
      <c r="D41" s="56">
        <v>200</v>
      </c>
      <c r="E41" s="55" t="s">
        <v>25</v>
      </c>
      <c r="F41" s="57">
        <v>1487</v>
      </c>
      <c r="G41" s="57">
        <f>(D41*F41)</f>
        <v>297400</v>
      </c>
    </row>
    <row r="42" spans="1:7" ht="12.75" customHeight="1" x14ac:dyDescent="0.25">
      <c r="A42" s="26"/>
      <c r="B42" s="58" t="s">
        <v>84</v>
      </c>
      <c r="C42" s="59"/>
      <c r="D42" s="18"/>
      <c r="E42" s="59"/>
      <c r="F42" s="57"/>
      <c r="G42" s="57"/>
    </row>
    <row r="43" spans="1:7" ht="12.75" customHeight="1" x14ac:dyDescent="0.25">
      <c r="A43" s="26"/>
      <c r="B43" s="60" t="s">
        <v>85</v>
      </c>
      <c r="C43" s="61" t="s">
        <v>86</v>
      </c>
      <c r="D43" s="62">
        <v>30</v>
      </c>
      <c r="E43" s="61" t="s">
        <v>87</v>
      </c>
      <c r="F43" s="63">
        <v>2000</v>
      </c>
      <c r="G43" s="63">
        <f>(D43*F43)</f>
        <v>60000</v>
      </c>
    </row>
    <row r="44" spans="1:7" ht="12.75" customHeight="1" x14ac:dyDescent="0.25">
      <c r="A44" s="26"/>
      <c r="B44" s="64" t="s">
        <v>36</v>
      </c>
      <c r="C44" s="65"/>
      <c r="D44" s="65"/>
      <c r="E44" s="65"/>
      <c r="F44" s="66"/>
      <c r="G44" s="67">
        <f>SUM(G38:G43)</f>
        <v>704475</v>
      </c>
    </row>
    <row r="45" spans="1:7" ht="25.5" customHeight="1" x14ac:dyDescent="0.25">
      <c r="A45" s="26"/>
      <c r="B45" s="46"/>
      <c r="C45" s="47"/>
      <c r="D45" s="47"/>
      <c r="E45" s="68"/>
      <c r="F45" s="48"/>
      <c r="G45" s="48"/>
    </row>
    <row r="46" spans="1:7" ht="12.75" customHeight="1" x14ac:dyDescent="0.25">
      <c r="A46" s="26"/>
      <c r="B46" s="41" t="s">
        <v>37</v>
      </c>
      <c r="C46" s="42"/>
      <c r="D46" s="43"/>
      <c r="E46" s="43"/>
      <c r="F46" s="44"/>
      <c r="G46" s="44"/>
    </row>
    <row r="47" spans="1:7" ht="24" x14ac:dyDescent="0.25">
      <c r="A47" s="5"/>
      <c r="B47" s="49" t="s">
        <v>38</v>
      </c>
      <c r="C47" s="50" t="s">
        <v>30</v>
      </c>
      <c r="D47" s="50" t="s">
        <v>31</v>
      </c>
      <c r="E47" s="49" t="s">
        <v>17</v>
      </c>
      <c r="F47" s="50" t="s">
        <v>18</v>
      </c>
      <c r="G47" s="49" t="s">
        <v>19</v>
      </c>
    </row>
    <row r="48" spans="1:7" ht="12" customHeight="1" x14ac:dyDescent="0.25">
      <c r="A48" s="2"/>
      <c r="B48" s="13" t="s">
        <v>63</v>
      </c>
      <c r="C48" s="55" t="s">
        <v>35</v>
      </c>
      <c r="D48" s="57">
        <v>15000</v>
      </c>
      <c r="E48" s="34" t="s">
        <v>26</v>
      </c>
      <c r="F48" s="69">
        <v>7.5</v>
      </c>
      <c r="G48" s="57">
        <f>(D48*F48)</f>
        <v>112500</v>
      </c>
    </row>
    <row r="49" spans="1:11" ht="12" customHeight="1" x14ac:dyDescent="0.25">
      <c r="A49" s="5"/>
      <c r="B49" s="70" t="s">
        <v>39</v>
      </c>
      <c r="C49" s="71"/>
      <c r="D49" s="71"/>
      <c r="E49" s="71"/>
      <c r="F49" s="72"/>
      <c r="G49" s="73">
        <f>SUM(G48)</f>
        <v>112500</v>
      </c>
    </row>
    <row r="50" spans="1:11" ht="12" customHeight="1" x14ac:dyDescent="0.25">
      <c r="A50" s="5"/>
      <c r="B50" s="89"/>
      <c r="C50" s="89"/>
      <c r="D50" s="89"/>
      <c r="E50" s="89"/>
      <c r="F50" s="90"/>
      <c r="G50" s="90"/>
    </row>
    <row r="51" spans="1:11" ht="24" customHeight="1" x14ac:dyDescent="0.25">
      <c r="A51" s="5"/>
      <c r="B51" s="91" t="s">
        <v>40</v>
      </c>
      <c r="C51" s="92"/>
      <c r="D51" s="92"/>
      <c r="E51" s="92"/>
      <c r="F51" s="92"/>
      <c r="G51" s="93">
        <f>G24+G29+G34+G44+G49</f>
        <v>2604975</v>
      </c>
      <c r="K51" s="130"/>
    </row>
    <row r="52" spans="1:11" ht="12.75" customHeight="1" x14ac:dyDescent="0.25">
      <c r="A52" s="26"/>
      <c r="B52" s="94" t="s">
        <v>41</v>
      </c>
      <c r="C52" s="75"/>
      <c r="D52" s="75"/>
      <c r="E52" s="75"/>
      <c r="F52" s="75"/>
      <c r="G52" s="95">
        <f>G51*0.05</f>
        <v>130248.75</v>
      </c>
      <c r="K52" s="130"/>
    </row>
    <row r="53" spans="1:11" ht="12.75" customHeight="1" x14ac:dyDescent="0.25">
      <c r="A53" s="26"/>
      <c r="B53" s="96" t="s">
        <v>42</v>
      </c>
      <c r="C53" s="74"/>
      <c r="D53" s="74"/>
      <c r="E53" s="74"/>
      <c r="F53" s="74"/>
      <c r="G53" s="97">
        <f>G52+G51</f>
        <v>2735223.75</v>
      </c>
    </row>
    <row r="54" spans="1:11" ht="12.75" customHeight="1" x14ac:dyDescent="0.25">
      <c r="A54" s="26"/>
      <c r="B54" s="94" t="s">
        <v>43</v>
      </c>
      <c r="C54" s="75"/>
      <c r="D54" s="75"/>
      <c r="E54" s="75"/>
      <c r="F54" s="75"/>
      <c r="G54" s="95">
        <f>G12</f>
        <v>8424000</v>
      </c>
    </row>
    <row r="55" spans="1:11" ht="12.75" customHeight="1" x14ac:dyDescent="0.25">
      <c r="A55" s="26"/>
      <c r="B55" s="98" t="s">
        <v>44</v>
      </c>
      <c r="C55" s="99"/>
      <c r="D55" s="99"/>
      <c r="E55" s="99"/>
      <c r="F55" s="99"/>
      <c r="G55" s="100">
        <f>G54-G53</f>
        <v>5688776.25</v>
      </c>
    </row>
    <row r="56" spans="1:11" ht="12.75" customHeight="1" x14ac:dyDescent="0.25">
      <c r="A56" s="26"/>
      <c r="B56" s="87" t="s">
        <v>45</v>
      </c>
      <c r="C56" s="88"/>
      <c r="D56" s="88"/>
      <c r="E56" s="88"/>
      <c r="F56" s="88"/>
      <c r="G56" s="83"/>
    </row>
    <row r="57" spans="1:11" ht="12.75" customHeight="1" thickBot="1" x14ac:dyDescent="0.3">
      <c r="A57" s="26"/>
      <c r="B57" s="101"/>
      <c r="C57" s="88"/>
      <c r="D57" s="88"/>
      <c r="E57" s="88"/>
      <c r="F57" s="88"/>
      <c r="G57" s="83"/>
    </row>
    <row r="58" spans="1:11" ht="12.75" customHeight="1" x14ac:dyDescent="0.25">
      <c r="A58" s="26"/>
      <c r="B58" s="113" t="s">
        <v>46</v>
      </c>
      <c r="C58" s="114"/>
      <c r="D58" s="114"/>
      <c r="E58" s="114"/>
      <c r="F58" s="115"/>
      <c r="G58" s="83"/>
    </row>
    <row r="59" spans="1:11" ht="12.75" customHeight="1" x14ac:dyDescent="0.25">
      <c r="A59" s="26"/>
      <c r="B59" s="116" t="s">
        <v>47</v>
      </c>
      <c r="C59" s="85"/>
      <c r="D59" s="85"/>
      <c r="E59" s="85"/>
      <c r="F59" s="117"/>
      <c r="G59" s="83"/>
    </row>
    <row r="60" spans="1:11" ht="12.75" customHeight="1" x14ac:dyDescent="0.25">
      <c r="A60" s="26"/>
      <c r="B60" s="116" t="s">
        <v>48</v>
      </c>
      <c r="C60" s="85"/>
      <c r="D60" s="85"/>
      <c r="E60" s="85"/>
      <c r="F60" s="117"/>
      <c r="G60" s="83"/>
    </row>
    <row r="61" spans="1:11" ht="12.75" customHeight="1" x14ac:dyDescent="0.25">
      <c r="A61" s="26"/>
      <c r="B61" s="116" t="s">
        <v>49</v>
      </c>
      <c r="C61" s="85"/>
      <c r="D61" s="85"/>
      <c r="E61" s="85"/>
      <c r="F61" s="117"/>
      <c r="G61" s="83"/>
    </row>
    <row r="62" spans="1:11" ht="13.5" customHeight="1" x14ac:dyDescent="0.25">
      <c r="A62" s="5"/>
      <c r="B62" s="116" t="s">
        <v>50</v>
      </c>
      <c r="C62" s="85"/>
      <c r="D62" s="85"/>
      <c r="E62" s="85"/>
      <c r="F62" s="117"/>
      <c r="G62" s="83"/>
    </row>
    <row r="63" spans="1:11" ht="12" customHeight="1" x14ac:dyDescent="0.25">
      <c r="A63" s="2"/>
      <c r="B63" s="116" t="s">
        <v>51</v>
      </c>
      <c r="C63" s="85"/>
      <c r="D63" s="85"/>
      <c r="E63" s="85"/>
      <c r="F63" s="117"/>
      <c r="G63" s="83"/>
    </row>
    <row r="64" spans="1:11" ht="12" customHeight="1" thickBot="1" x14ac:dyDescent="0.3">
      <c r="A64" s="5"/>
      <c r="B64" s="118" t="s">
        <v>52</v>
      </c>
      <c r="C64" s="119"/>
      <c r="D64" s="119"/>
      <c r="E64" s="119"/>
      <c r="F64" s="120"/>
      <c r="G64" s="83"/>
    </row>
    <row r="65" spans="1:7" ht="24" customHeight="1" x14ac:dyDescent="0.25">
      <c r="A65" s="5"/>
      <c r="B65" s="111"/>
      <c r="C65" s="85"/>
      <c r="D65" s="85"/>
      <c r="E65" s="85"/>
      <c r="F65" s="85"/>
      <c r="G65" s="83"/>
    </row>
    <row r="66" spans="1:7" ht="12.75" customHeight="1" thickBot="1" x14ac:dyDescent="0.3">
      <c r="A66" s="26"/>
      <c r="B66" s="133" t="s">
        <v>53</v>
      </c>
      <c r="C66" s="134"/>
      <c r="D66" s="110"/>
      <c r="E66" s="77"/>
      <c r="F66" s="77"/>
      <c r="G66" s="83"/>
    </row>
    <row r="67" spans="1:7" ht="13.5" customHeight="1" x14ac:dyDescent="0.25">
      <c r="A67" s="5"/>
      <c r="B67" s="103" t="s">
        <v>38</v>
      </c>
      <c r="C67" s="78" t="s">
        <v>54</v>
      </c>
      <c r="D67" s="104" t="s">
        <v>55</v>
      </c>
      <c r="E67" s="77"/>
      <c r="F67" s="77"/>
      <c r="G67" s="83"/>
    </row>
    <row r="68" spans="1:7" ht="12" customHeight="1" x14ac:dyDescent="0.25">
      <c r="A68" s="2"/>
      <c r="B68" s="105" t="s">
        <v>56</v>
      </c>
      <c r="C68" s="79">
        <f>+G24</f>
        <v>1188000</v>
      </c>
      <c r="D68" s="106">
        <f>(C68/C74)</f>
        <v>0.43433375423125803</v>
      </c>
      <c r="E68" s="77"/>
      <c r="F68" s="77"/>
      <c r="G68" s="83"/>
    </row>
    <row r="69" spans="1:7" ht="12" customHeight="1" x14ac:dyDescent="0.25">
      <c r="A69" s="86"/>
      <c r="B69" s="105" t="s">
        <v>57</v>
      </c>
      <c r="C69" s="79">
        <f>+G29</f>
        <v>0</v>
      </c>
      <c r="D69" s="106">
        <v>0</v>
      </c>
      <c r="E69" s="77"/>
      <c r="F69" s="77"/>
      <c r="G69" s="83"/>
    </row>
    <row r="70" spans="1:7" ht="12" customHeight="1" x14ac:dyDescent="0.25">
      <c r="A70" s="86"/>
      <c r="B70" s="105" t="s">
        <v>58</v>
      </c>
      <c r="C70" s="79">
        <f>+G34</f>
        <v>600000</v>
      </c>
      <c r="D70" s="106">
        <f>(C70/C74)</f>
        <v>0.21936048193497881</v>
      </c>
      <c r="E70" s="77"/>
      <c r="F70" s="77"/>
      <c r="G70" s="83"/>
    </row>
    <row r="71" spans="1:7" ht="12" customHeight="1" x14ac:dyDescent="0.25">
      <c r="A71" s="86"/>
      <c r="B71" s="105" t="s">
        <v>29</v>
      </c>
      <c r="C71" s="79">
        <f>+G44</f>
        <v>704475</v>
      </c>
      <c r="D71" s="106">
        <f>(C71/C74)</f>
        <v>0.25755662585190697</v>
      </c>
      <c r="E71" s="77"/>
      <c r="F71" s="77"/>
      <c r="G71" s="83"/>
    </row>
    <row r="72" spans="1:7" ht="12" customHeight="1" x14ac:dyDescent="0.25">
      <c r="A72" s="86"/>
      <c r="B72" s="105" t="s">
        <v>59</v>
      </c>
      <c r="C72" s="80">
        <f>+G49</f>
        <v>112500</v>
      </c>
      <c r="D72" s="106">
        <f>(C72/C74)</f>
        <v>4.1130090362808527E-2</v>
      </c>
      <c r="E72" s="82"/>
      <c r="F72" s="82"/>
      <c r="G72" s="83"/>
    </row>
    <row r="73" spans="1:7" ht="12" customHeight="1" x14ac:dyDescent="0.25">
      <c r="A73" s="86"/>
      <c r="B73" s="105" t="s">
        <v>60</v>
      </c>
      <c r="C73" s="80">
        <f>+G52</f>
        <v>130248.75</v>
      </c>
      <c r="D73" s="106">
        <f>(C73/C74)</f>
        <v>4.7619047619047616E-2</v>
      </c>
      <c r="E73" s="82"/>
      <c r="F73" s="82"/>
      <c r="G73" s="83"/>
    </row>
    <row r="74" spans="1:7" ht="12" customHeight="1" thickBot="1" x14ac:dyDescent="0.3">
      <c r="A74" s="86"/>
      <c r="B74" s="107" t="s">
        <v>61</v>
      </c>
      <c r="C74" s="108">
        <f>SUM(C68:C73)</f>
        <v>2735223.75</v>
      </c>
      <c r="D74" s="109">
        <f>SUM(D68:D73)</f>
        <v>1</v>
      </c>
      <c r="E74" s="82"/>
      <c r="F74" s="82"/>
      <c r="G74" s="83"/>
    </row>
    <row r="75" spans="1:7" ht="12.75" customHeight="1" x14ac:dyDescent="0.25">
      <c r="A75" s="86"/>
      <c r="B75" s="101"/>
      <c r="C75" s="88"/>
      <c r="D75" s="88"/>
      <c r="E75" s="88"/>
      <c r="F75" s="88"/>
      <c r="G75" s="83"/>
    </row>
    <row r="76" spans="1:7" ht="12" customHeight="1" x14ac:dyDescent="0.25">
      <c r="A76" s="86"/>
      <c r="B76" s="102"/>
      <c r="C76" s="88"/>
      <c r="D76" s="88"/>
      <c r="E76" s="88"/>
      <c r="F76" s="88"/>
      <c r="G76" s="83"/>
    </row>
    <row r="77" spans="1:7" ht="12" customHeight="1" thickBot="1" x14ac:dyDescent="0.3">
      <c r="A77" s="86"/>
      <c r="B77" s="122"/>
      <c r="C77" s="123" t="s">
        <v>93</v>
      </c>
      <c r="D77" s="124"/>
      <c r="E77" s="125"/>
      <c r="F77" s="81"/>
      <c r="G77" s="83"/>
    </row>
    <row r="78" spans="1:7" ht="12" customHeight="1" x14ac:dyDescent="0.25">
      <c r="A78" s="86"/>
      <c r="B78" s="126" t="s">
        <v>92</v>
      </c>
      <c r="C78" s="127">
        <v>3500</v>
      </c>
      <c r="D78" s="170">
        <f>+G9</f>
        <v>4680</v>
      </c>
      <c r="E78" s="128">
        <v>6000</v>
      </c>
      <c r="F78" s="121"/>
      <c r="G78" s="84"/>
    </row>
    <row r="79" spans="1:7" ht="12" customHeight="1" thickBot="1" x14ac:dyDescent="0.3">
      <c r="A79" s="86"/>
      <c r="B79" s="107" t="s">
        <v>94</v>
      </c>
      <c r="C79" s="108">
        <f>+C74/C78</f>
        <v>781.49249999999995</v>
      </c>
      <c r="D79" s="108">
        <f>+C74/D78</f>
        <v>584.44951923076928</v>
      </c>
      <c r="E79" s="129">
        <f>+C74/E78</f>
        <v>455.87062500000002</v>
      </c>
      <c r="F79" s="121"/>
      <c r="G79" s="84"/>
    </row>
    <row r="80" spans="1:7" ht="12" customHeight="1" x14ac:dyDescent="0.25">
      <c r="A80" s="86"/>
      <c r="B80" s="112" t="s">
        <v>62</v>
      </c>
      <c r="C80" s="85"/>
      <c r="D80" s="85"/>
      <c r="E80" s="85"/>
      <c r="F80" s="85"/>
      <c r="G80" s="85"/>
    </row>
    <row r="81" spans="1:1" ht="12" customHeight="1" x14ac:dyDescent="0.25">
      <c r="A81" s="86"/>
    </row>
    <row r="82" spans="1:1" ht="12.75" customHeight="1" x14ac:dyDescent="0.25">
      <c r="A82" s="86"/>
    </row>
    <row r="83" spans="1:1" ht="12.75" customHeight="1" x14ac:dyDescent="0.25">
      <c r="A83" s="86"/>
    </row>
    <row r="84" spans="1:1" ht="15" customHeight="1" x14ac:dyDescent="0.25">
      <c r="A84" s="86"/>
    </row>
    <row r="85" spans="1:1" ht="12" customHeight="1" x14ac:dyDescent="0.25">
      <c r="A85" s="86"/>
    </row>
    <row r="86" spans="1:1" ht="12" customHeight="1" x14ac:dyDescent="0.25">
      <c r="A86" s="86"/>
    </row>
    <row r="87" spans="1:1" ht="12" customHeight="1" x14ac:dyDescent="0.25">
      <c r="A87" s="86"/>
    </row>
    <row r="88" spans="1:1" ht="12" customHeight="1" x14ac:dyDescent="0.25">
      <c r="A88" s="86"/>
    </row>
    <row r="89" spans="1:1" ht="12" customHeight="1" x14ac:dyDescent="0.25">
      <c r="A89" s="86"/>
    </row>
    <row r="90" spans="1:1" ht="12" customHeight="1" x14ac:dyDescent="0.25">
      <c r="A90" s="86"/>
    </row>
    <row r="91" spans="1:1" ht="12" customHeight="1" x14ac:dyDescent="0.25">
      <c r="A91" s="86"/>
    </row>
    <row r="92" spans="1:1" ht="12.75" customHeight="1" x14ac:dyDescent="0.25">
      <c r="A92" s="86"/>
    </row>
    <row r="93" spans="1:1" ht="12" customHeight="1" x14ac:dyDescent="0.25">
      <c r="A93" s="86"/>
    </row>
    <row r="94" spans="1:1" ht="12.75" customHeight="1" x14ac:dyDescent="0.25">
      <c r="A94" s="86"/>
    </row>
    <row r="95" spans="1:1" ht="12" customHeight="1" x14ac:dyDescent="0.25">
      <c r="A95" s="76"/>
    </row>
    <row r="96" spans="1:1" ht="12" customHeight="1" x14ac:dyDescent="0.25">
      <c r="A96" s="86"/>
    </row>
    <row r="97" spans="1:1" ht="12.75" customHeight="1" x14ac:dyDescent="0.25">
      <c r="A97" s="86"/>
    </row>
    <row r="98" spans="1:1" ht="15.6" customHeight="1" x14ac:dyDescent="0.25">
      <c r="A98" s="86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Urrutia Ramirez Patricio Alejandro</cp:lastModifiedBy>
  <dcterms:created xsi:type="dcterms:W3CDTF">2020-11-27T12:49:26Z</dcterms:created>
  <dcterms:modified xsi:type="dcterms:W3CDTF">2022-07-22T19:51:13Z</dcterms:modified>
</cp:coreProperties>
</file>