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bovino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C76" i="1"/>
  <c r="D76" i="1"/>
  <c r="G9" i="1" l="1"/>
  <c r="D45" i="1" l="1"/>
  <c r="G40" i="1"/>
  <c r="G32" i="1"/>
  <c r="G22" i="1"/>
  <c r="G45" i="1" l="1"/>
  <c r="G46" i="1" s="1"/>
  <c r="G39" i="1"/>
  <c r="G38" i="1"/>
  <c r="G37" i="1"/>
  <c r="G12" i="1"/>
  <c r="G41" i="1" l="1"/>
  <c r="C68" i="1" s="1"/>
  <c r="G28" i="1"/>
  <c r="C66" i="1" s="1"/>
  <c r="C69" i="1"/>
  <c r="G21" i="1"/>
  <c r="G23" i="1" s="1"/>
  <c r="G51" i="1"/>
  <c r="C65" i="1" l="1"/>
  <c r="G33" i="1"/>
  <c r="C67" i="1" s="1"/>
  <c r="G48" i="1" l="1"/>
  <c r="G49" i="1" s="1"/>
  <c r="G50" i="1" l="1"/>
  <c r="C70" i="1"/>
  <c r="C71" i="1" s="1"/>
  <c r="G52" i="1" l="1"/>
  <c r="D68" i="1"/>
  <c r="D67" i="1"/>
  <c r="D69" i="1"/>
  <c r="D70" i="1"/>
  <c r="D65" i="1"/>
  <c r="D71" i="1" l="1"/>
</calcChain>
</file>

<file path=xl/sharedStrings.xml><?xml version="1.0" encoding="utf-8"?>
<sst xmlns="http://schemas.openxmlformats.org/spreadsheetml/2006/main" count="117" uniqueCount="87">
  <si>
    <t>RUBRO O CULTIVO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</si>
  <si>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</si>
  <si>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</si>
  <si>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</si>
  <si>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</si>
  <si>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</si>
  <si>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</si>
  <si>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</si>
  <si>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</si>
  <si>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</si>
  <si>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</si>
  <si>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</si>
  <si>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</si>
  <si>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</si>
  <si>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</si>
  <si>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</si>
  <si>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</si>
  <si>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</si>
  <si>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</si>
  <si>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</si>
  <si>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</si>
  <si>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</si>
  <si>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</si>
  <si>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</si>
  <si>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</si>
  <si>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</si>
  <si>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</si>
  <si>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</si>
  <si>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</si>
  <si>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</si>
  <si>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</si>
  <si>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</si>
  <si>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</si>
  <si>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</si>
  <si>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</si>
  <si>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</si>
  <si>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</si>
  <si>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</si>
  <si>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</si>
  <si>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</si>
  <si>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</si>
  <si>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</si>
  <si>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</si>
  <si>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</si>
  <si>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</si>
  <si>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</si>
  <si>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</si>
  <si>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</si>
  <si>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</si>
  <si>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</si>
  <si>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</si>
  <si>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</si>
  <si>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</si>
  <si>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</si>
  <si>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</si>
  <si>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</si>
  <si>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</si>
  <si>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</si>
  <si>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De Aysén</t>
  </si>
  <si>
    <t>Cochrane</t>
  </si>
  <si>
    <t>no hay</t>
  </si>
  <si>
    <t>Mts</t>
  </si>
  <si>
    <t>enero-diciembre</t>
  </si>
  <si>
    <t>Lts</t>
  </si>
  <si>
    <t>BOVINO DE CARNE</t>
  </si>
  <si>
    <t>RAZA</t>
  </si>
  <si>
    <t>Mestiza</t>
  </si>
  <si>
    <t>RENDIMIENTO (kg/rebaño)</t>
  </si>
  <si>
    <t>marzo</t>
  </si>
  <si>
    <t>Feria</t>
  </si>
  <si>
    <t>Construccion de cercos</t>
  </si>
  <si>
    <t>Traslados internos</t>
  </si>
  <si>
    <t>octubre-marzo</t>
  </si>
  <si>
    <t>Cosecha de pasto</t>
  </si>
  <si>
    <t>Fardo</t>
  </si>
  <si>
    <t>ene-feb</t>
  </si>
  <si>
    <t>FERTILIZANTES</t>
  </si>
  <si>
    <t>mezcla13/17/9/s7</t>
  </si>
  <si>
    <t>Kg</t>
  </si>
  <si>
    <t>FARMACOS</t>
  </si>
  <si>
    <t>Medicamentos veterinarios</t>
  </si>
  <si>
    <t>CB</t>
  </si>
  <si>
    <t>sep-oct</t>
  </si>
  <si>
    <t>kg</t>
  </si>
  <si>
    <t>Traslados del predio a feria</t>
  </si>
  <si>
    <t>COSTOS DIRECTOS DE PRODUCCIÓN POR 30 VIENTRES (INCLUYE IVA)</t>
  </si>
  <si>
    <t>Rendimiento (kg/rebaño)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</si>
</sst>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49" fontId="18" fillId="2" borderId="6" xfId="0" applyNumberFormat="1" applyFont="1" applyFill="1" applyBorder="1" applyAlignment="1">
      <alignment wrapText="1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184150</xdr:rowOff>
    </xdr:from>
    <xdr:to>
      <xdr:col>6</xdr:col>
      <xdr:colOff>314325</xdr:colOff>
      <xdr:row>7</xdr:row>
      <xdr:rowOff>25734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184150"/>
          <a:ext cx="58388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topLeftCell="A52" workbookViewId="0">
      <selection activeCell="F71" sqref="F7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64</v>
      </c>
      <c r="D9" s="8"/>
      <c r="E9" s="139" t="s">
        <v>67</v>
      </c>
      <c r="F9" s="140"/>
      <c r="G9" s="9">
        <f>231.4*30*0.85*0.7</f>
        <v>4130.49</v>
      </c>
    </row>
    <row r="10" spans="1:7" ht="38.25" customHeight="1" x14ac:dyDescent="0.25">
      <c r="A10" s="5"/>
      <c r="B10" s="10" t="s">
        <v>65</v>
      </c>
      <c r="C10" s="11" t="s">
        <v>66</v>
      </c>
      <c r="D10" s="12"/>
      <c r="E10" s="137" t="s">
        <v>1</v>
      </c>
      <c r="F10" s="138"/>
      <c r="G10" s="14" t="s">
        <v>68</v>
      </c>
    </row>
    <row r="11" spans="1:7" ht="18" customHeight="1" x14ac:dyDescent="0.25">
      <c r="A11" s="5"/>
      <c r="B11" s="10" t="s">
        <v>2</v>
      </c>
      <c r="C11" s="14" t="s">
        <v>3</v>
      </c>
      <c r="D11" s="12"/>
      <c r="E11" s="137" t="s">
        <v>4</v>
      </c>
      <c r="F11" s="138"/>
      <c r="G11" s="15">
        <v>1800</v>
      </c>
    </row>
    <row r="12" spans="1:7" ht="11.25" customHeight="1" x14ac:dyDescent="0.25">
      <c r="A12" s="5"/>
      <c r="B12" s="10" t="s">
        <v>5</v>
      </c>
      <c r="C12" s="16" t="s">
        <v>58</v>
      </c>
      <c r="D12" s="12"/>
      <c r="E12" s="17" t="s">
        <v>6</v>
      </c>
      <c r="F12" s="18"/>
      <c r="G12" s="19">
        <f>(G9*G11)</f>
        <v>7434882</v>
      </c>
    </row>
    <row r="13" spans="1:7" ht="11.25" customHeight="1" x14ac:dyDescent="0.25">
      <c r="A13" s="5"/>
      <c r="B13" s="10" t="s">
        <v>7</v>
      </c>
      <c r="C13" s="14" t="s">
        <v>59</v>
      </c>
      <c r="D13" s="12"/>
      <c r="E13" s="137" t="s">
        <v>8</v>
      </c>
      <c r="F13" s="138"/>
      <c r="G13" s="14" t="s">
        <v>69</v>
      </c>
    </row>
    <row r="14" spans="1:7" ht="13.5" customHeight="1" x14ac:dyDescent="0.25">
      <c r="A14" s="5"/>
      <c r="B14" s="10" t="s">
        <v>9</v>
      </c>
      <c r="C14" s="14" t="s">
        <v>59</v>
      </c>
      <c r="D14" s="12"/>
      <c r="E14" s="137" t="s">
        <v>10</v>
      </c>
      <c r="F14" s="138"/>
      <c r="G14" s="14" t="s">
        <v>68</v>
      </c>
    </row>
    <row r="15" spans="1:7" ht="25.5" customHeight="1" x14ac:dyDescent="0.25">
      <c r="A15" s="5"/>
      <c r="B15" s="10" t="s">
        <v>11</v>
      </c>
      <c r="C15" s="20">
        <v>45034</v>
      </c>
      <c r="D15" s="12"/>
      <c r="E15" s="141" t="s">
        <v>12</v>
      </c>
      <c r="F15" s="142"/>
      <c r="G15" s="16" t="s">
        <v>60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3" t="s">
        <v>85</v>
      </c>
      <c r="C17" s="144"/>
      <c r="D17" s="144"/>
      <c r="E17" s="144"/>
      <c r="F17" s="144"/>
      <c r="G17" s="144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13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</row>
    <row r="21" spans="1:7" ht="12.75" customHeight="1" x14ac:dyDescent="0.25">
      <c r="A21" s="26"/>
      <c r="B21" s="13" t="s">
        <v>70</v>
      </c>
      <c r="C21" s="34" t="s">
        <v>61</v>
      </c>
      <c r="D21" s="35">
        <v>250</v>
      </c>
      <c r="E21" s="13" t="s">
        <v>72</v>
      </c>
      <c r="F21" s="19">
        <v>5000</v>
      </c>
      <c r="G21" s="19">
        <f>(D21*F21)</f>
        <v>1250000</v>
      </c>
    </row>
    <row r="22" spans="1:7" ht="12.75" customHeight="1" x14ac:dyDescent="0.25">
      <c r="A22" s="26"/>
      <c r="B22" s="133" t="s">
        <v>71</v>
      </c>
      <c r="C22" s="34" t="s">
        <v>15</v>
      </c>
      <c r="D22" s="35">
        <v>6</v>
      </c>
      <c r="E22" s="133" t="s">
        <v>62</v>
      </c>
      <c r="F22" s="19">
        <v>50000</v>
      </c>
      <c r="G22" s="19">
        <f>(D22*F22)</f>
        <v>300000</v>
      </c>
    </row>
    <row r="23" spans="1:7" ht="12.75" customHeight="1" x14ac:dyDescent="0.25">
      <c r="A23" s="26"/>
      <c r="B23" s="36" t="s">
        <v>20</v>
      </c>
      <c r="C23" s="37"/>
      <c r="D23" s="37"/>
      <c r="E23" s="37"/>
      <c r="F23" s="38"/>
      <c r="G23" s="39">
        <f>SUM(G21:G22)</f>
        <v>1550000</v>
      </c>
    </row>
    <row r="24" spans="1:7" ht="12" customHeight="1" x14ac:dyDescent="0.25">
      <c r="A24" s="2"/>
      <c r="B24" s="27"/>
      <c r="C24" s="29"/>
      <c r="D24" s="29"/>
      <c r="E24" s="29"/>
      <c r="F24" s="40"/>
      <c r="G24" s="40"/>
    </row>
    <row r="25" spans="1:7" ht="12" customHeight="1" x14ac:dyDescent="0.25">
      <c r="A25" s="5"/>
      <c r="B25" s="41" t="s">
        <v>21</v>
      </c>
      <c r="C25" s="42"/>
      <c r="D25" s="43"/>
      <c r="E25" s="43"/>
      <c r="F25" s="44"/>
      <c r="G25" s="44"/>
    </row>
    <row r="26" spans="1:7" ht="24" customHeight="1" x14ac:dyDescent="0.25">
      <c r="A26" s="5"/>
      <c r="B26" s="45" t="s">
        <v>14</v>
      </c>
      <c r="C26" s="46" t="s">
        <v>15</v>
      </c>
      <c r="D26" s="46" t="s">
        <v>16</v>
      </c>
      <c r="E26" s="45" t="s">
        <v>17</v>
      </c>
      <c r="F26" s="46" t="s">
        <v>18</v>
      </c>
      <c r="G26" s="45" t="s">
        <v>19</v>
      </c>
    </row>
    <row r="27" spans="1:7" ht="12" customHeight="1" x14ac:dyDescent="0.25">
      <c r="A27" s="5"/>
      <c r="B27" s="47"/>
      <c r="C27" s="48"/>
      <c r="D27" s="48"/>
      <c r="E27" s="48"/>
      <c r="F27" s="130"/>
      <c r="G27" s="130"/>
    </row>
    <row r="28" spans="1:7" ht="12" customHeight="1" x14ac:dyDescent="0.25">
      <c r="A28" s="5"/>
      <c r="B28" s="49" t="s">
        <v>22</v>
      </c>
      <c r="C28" s="50"/>
      <c r="D28" s="50"/>
      <c r="E28" s="50"/>
      <c r="F28" s="51"/>
      <c r="G28" s="131">
        <f>SUM(G27)</f>
        <v>0</v>
      </c>
    </row>
    <row r="29" spans="1:7" ht="12" customHeight="1" x14ac:dyDescent="0.25">
      <c r="A29" s="2"/>
      <c r="B29" s="52"/>
      <c r="C29" s="53"/>
      <c r="D29" s="53"/>
      <c r="E29" s="53"/>
      <c r="F29" s="54"/>
      <c r="G29" s="54"/>
    </row>
    <row r="30" spans="1:7" ht="12" customHeight="1" x14ac:dyDescent="0.25">
      <c r="A30" s="5"/>
      <c r="B30" s="41" t="s">
        <v>23</v>
      </c>
      <c r="C30" s="42"/>
      <c r="D30" s="43"/>
      <c r="E30" s="43"/>
      <c r="F30" s="44"/>
      <c r="G30" s="44"/>
    </row>
    <row r="31" spans="1:7" ht="24" customHeight="1" x14ac:dyDescent="0.25">
      <c r="A31" s="5"/>
      <c r="B31" s="55" t="s">
        <v>14</v>
      </c>
      <c r="C31" s="55" t="s">
        <v>15</v>
      </c>
      <c r="D31" s="55" t="s">
        <v>16</v>
      </c>
      <c r="E31" s="55" t="s">
        <v>17</v>
      </c>
      <c r="F31" s="56" t="s">
        <v>18</v>
      </c>
      <c r="G31" s="55" t="s">
        <v>19</v>
      </c>
    </row>
    <row r="32" spans="1:7" ht="12.75" customHeight="1" x14ac:dyDescent="0.25">
      <c r="A32" s="26"/>
      <c r="B32" s="13" t="s">
        <v>73</v>
      </c>
      <c r="C32" s="34" t="s">
        <v>74</v>
      </c>
      <c r="D32" s="35">
        <v>250</v>
      </c>
      <c r="E32" s="16" t="s">
        <v>75</v>
      </c>
      <c r="F32" s="19">
        <v>5000</v>
      </c>
      <c r="G32" s="19">
        <f>+F32*D32</f>
        <v>1250000</v>
      </c>
    </row>
    <row r="33" spans="1:11" ht="12.75" customHeight="1" x14ac:dyDescent="0.25">
      <c r="A33" s="5"/>
      <c r="B33" s="57" t="s">
        <v>24</v>
      </c>
      <c r="C33" s="58"/>
      <c r="D33" s="58"/>
      <c r="E33" s="58"/>
      <c r="F33" s="59"/>
      <c r="G33" s="60">
        <f>SUM(G32:G32)</f>
        <v>1250000</v>
      </c>
    </row>
    <row r="34" spans="1:11" ht="12" customHeight="1" x14ac:dyDescent="0.25">
      <c r="A34" s="2"/>
      <c r="B34" s="52"/>
      <c r="C34" s="53"/>
      <c r="D34" s="53"/>
      <c r="E34" s="53"/>
      <c r="F34" s="54"/>
      <c r="G34" s="54"/>
    </row>
    <row r="35" spans="1:11" ht="12" customHeight="1" x14ac:dyDescent="0.25">
      <c r="A35" s="5"/>
      <c r="B35" s="41" t="s">
        <v>25</v>
      </c>
      <c r="C35" s="42"/>
      <c r="D35" s="43"/>
      <c r="E35" s="43"/>
      <c r="F35" s="44"/>
      <c r="G35" s="44"/>
    </row>
    <row r="36" spans="1:11" ht="24" customHeight="1" x14ac:dyDescent="0.25">
      <c r="A36" s="5"/>
      <c r="B36" s="56" t="s">
        <v>26</v>
      </c>
      <c r="C36" s="56" t="s">
        <v>27</v>
      </c>
      <c r="D36" s="56" t="s">
        <v>28</v>
      </c>
      <c r="E36" s="56" t="s">
        <v>17</v>
      </c>
      <c r="F36" s="56" t="s">
        <v>18</v>
      </c>
      <c r="G36" s="56" t="s">
        <v>19</v>
      </c>
      <c r="K36" s="129"/>
    </row>
    <row r="37" spans="1:11" ht="12.75" customHeight="1" x14ac:dyDescent="0.25">
      <c r="A37" s="26"/>
      <c r="B37" s="134" t="s">
        <v>76</v>
      </c>
      <c r="C37" s="34" t="s">
        <v>63</v>
      </c>
      <c r="D37" s="35">
        <v>20</v>
      </c>
      <c r="E37" s="132" t="s">
        <v>82</v>
      </c>
      <c r="F37" s="19">
        <v>1500</v>
      </c>
      <c r="G37" s="19">
        <f t="shared" ref="G37:G39" si="0">(D37*F37)</f>
        <v>30000</v>
      </c>
      <c r="K37" s="129"/>
    </row>
    <row r="38" spans="1:11" ht="12.75" customHeight="1" x14ac:dyDescent="0.25">
      <c r="A38" s="85"/>
      <c r="B38" s="132" t="s">
        <v>77</v>
      </c>
      <c r="C38" s="34" t="s">
        <v>78</v>
      </c>
      <c r="D38" s="35">
        <v>700</v>
      </c>
      <c r="E38" s="132" t="s">
        <v>82</v>
      </c>
      <c r="F38" s="19">
        <v>1230</v>
      </c>
      <c r="G38" s="19">
        <f t="shared" si="0"/>
        <v>861000</v>
      </c>
      <c r="K38" s="129"/>
    </row>
    <row r="39" spans="1:11" ht="12.75" customHeight="1" x14ac:dyDescent="0.25">
      <c r="A39" s="85"/>
      <c r="B39" s="134" t="s">
        <v>79</v>
      </c>
      <c r="C39" s="34" t="s">
        <v>15</v>
      </c>
      <c r="D39" s="35">
        <v>4</v>
      </c>
      <c r="E39" s="132" t="s">
        <v>82</v>
      </c>
      <c r="F39" s="19">
        <v>20000</v>
      </c>
      <c r="G39" s="19">
        <f t="shared" si="0"/>
        <v>80000</v>
      </c>
      <c r="K39" s="129"/>
    </row>
    <row r="40" spans="1:11" ht="12.75" customHeight="1" x14ac:dyDescent="0.25">
      <c r="A40" s="85"/>
      <c r="B40" s="133" t="s">
        <v>80</v>
      </c>
      <c r="C40" s="34" t="s">
        <v>81</v>
      </c>
      <c r="D40" s="35">
        <v>30</v>
      </c>
      <c r="E40" s="133" t="s">
        <v>82</v>
      </c>
      <c r="F40" s="19">
        <v>4000</v>
      </c>
      <c r="G40" s="19">
        <f t="shared" ref="G40" si="1">(D40*F40)</f>
        <v>120000</v>
      </c>
      <c r="K40" s="129"/>
    </row>
    <row r="41" spans="1:11" ht="13.5" customHeight="1" x14ac:dyDescent="0.25">
      <c r="A41" s="5"/>
      <c r="B41" s="63" t="s">
        <v>29</v>
      </c>
      <c r="C41" s="64"/>
      <c r="D41" s="64"/>
      <c r="E41" s="64"/>
      <c r="F41" s="65"/>
      <c r="G41" s="66">
        <f>SUM(G37:G39)</f>
        <v>971000</v>
      </c>
    </row>
    <row r="42" spans="1:11" ht="12" customHeight="1" x14ac:dyDescent="0.25">
      <c r="A42" s="2"/>
      <c r="B42" s="52"/>
      <c r="C42" s="53"/>
      <c r="D42" s="53"/>
      <c r="E42" s="67"/>
      <c r="F42" s="54"/>
      <c r="G42" s="54"/>
    </row>
    <row r="43" spans="1:11" ht="12" customHeight="1" x14ac:dyDescent="0.25">
      <c r="A43" s="5"/>
      <c r="B43" s="41" t="s">
        <v>30</v>
      </c>
      <c r="C43" s="42"/>
      <c r="D43" s="43"/>
      <c r="E43" s="43"/>
      <c r="F43" s="44"/>
      <c r="G43" s="44"/>
    </row>
    <row r="44" spans="1:11" ht="24" customHeight="1" x14ac:dyDescent="0.25">
      <c r="A44" s="5"/>
      <c r="B44" s="55" t="s">
        <v>31</v>
      </c>
      <c r="C44" s="56" t="s">
        <v>27</v>
      </c>
      <c r="D44" s="56" t="s">
        <v>28</v>
      </c>
      <c r="E44" s="55" t="s">
        <v>17</v>
      </c>
      <c r="F44" s="56" t="s">
        <v>18</v>
      </c>
      <c r="G44" s="55" t="s">
        <v>19</v>
      </c>
    </row>
    <row r="45" spans="1:11" ht="15" x14ac:dyDescent="0.25">
      <c r="A45" s="85"/>
      <c r="B45" s="132" t="s">
        <v>84</v>
      </c>
      <c r="C45" s="61" t="s">
        <v>83</v>
      </c>
      <c r="D45" s="62">
        <f>+G9</f>
        <v>4130.49</v>
      </c>
      <c r="E45" s="34" t="s">
        <v>68</v>
      </c>
      <c r="F45" s="68">
        <v>178.5</v>
      </c>
      <c r="G45" s="62">
        <f>(D45*F45)</f>
        <v>737292.46499999997</v>
      </c>
    </row>
    <row r="46" spans="1:11" ht="13.5" customHeight="1" x14ac:dyDescent="0.25">
      <c r="A46" s="5"/>
      <c r="B46" s="69" t="s">
        <v>32</v>
      </c>
      <c r="C46" s="70"/>
      <c r="D46" s="70"/>
      <c r="E46" s="70"/>
      <c r="F46" s="71"/>
      <c r="G46" s="72">
        <f>SUM(G45:G45)</f>
        <v>737292.46499999997</v>
      </c>
    </row>
    <row r="47" spans="1:11" ht="12" customHeight="1" x14ac:dyDescent="0.25">
      <c r="A47" s="2"/>
      <c r="B47" s="88"/>
      <c r="C47" s="88"/>
      <c r="D47" s="88"/>
      <c r="E47" s="88"/>
      <c r="F47" s="89"/>
      <c r="G47" s="89"/>
    </row>
    <row r="48" spans="1:11" ht="12" customHeight="1" x14ac:dyDescent="0.25">
      <c r="A48" s="85"/>
      <c r="B48" s="90" t="s">
        <v>33</v>
      </c>
      <c r="C48" s="91"/>
      <c r="D48" s="91"/>
      <c r="E48" s="91"/>
      <c r="F48" s="91"/>
      <c r="G48" s="92">
        <f>G23+G28+G33+G41+G46</f>
        <v>4508292.4649999999</v>
      </c>
    </row>
    <row r="49" spans="1:7" ht="12" customHeight="1" x14ac:dyDescent="0.25">
      <c r="A49" s="85"/>
      <c r="B49" s="93" t="s">
        <v>34</v>
      </c>
      <c r="C49" s="74"/>
      <c r="D49" s="74"/>
      <c r="E49" s="74"/>
      <c r="F49" s="74"/>
      <c r="G49" s="94">
        <f>G48*0.05</f>
        <v>225414.62325</v>
      </c>
    </row>
    <row r="50" spans="1:7" ht="12" customHeight="1" x14ac:dyDescent="0.25">
      <c r="A50" s="85"/>
      <c r="B50" s="95" t="s">
        <v>35</v>
      </c>
      <c r="C50" s="73"/>
      <c r="D50" s="73"/>
      <c r="E50" s="73"/>
      <c r="F50" s="73"/>
      <c r="G50" s="96">
        <f>G49+G48</f>
        <v>4733707.08825</v>
      </c>
    </row>
    <row r="51" spans="1:7" ht="12" customHeight="1" x14ac:dyDescent="0.25">
      <c r="A51" s="85"/>
      <c r="B51" s="93" t="s">
        <v>36</v>
      </c>
      <c r="C51" s="74"/>
      <c r="D51" s="74"/>
      <c r="E51" s="74"/>
      <c r="F51" s="74"/>
      <c r="G51" s="94">
        <f>G12</f>
        <v>7434882</v>
      </c>
    </row>
    <row r="52" spans="1:7" ht="12" customHeight="1" x14ac:dyDescent="0.25">
      <c r="A52" s="85"/>
      <c r="B52" s="97" t="s">
        <v>37</v>
      </c>
      <c r="C52" s="98"/>
      <c r="D52" s="98"/>
      <c r="E52" s="98"/>
      <c r="F52" s="98"/>
      <c r="G52" s="99">
        <f>G51-G50</f>
        <v>2701174.91175</v>
      </c>
    </row>
    <row r="53" spans="1:7" ht="12" customHeight="1" x14ac:dyDescent="0.25">
      <c r="A53" s="85"/>
      <c r="B53" s="86" t="s">
        <v>38</v>
      </c>
      <c r="C53" s="87"/>
      <c r="D53" s="87"/>
      <c r="E53" s="87"/>
      <c r="F53" s="87"/>
      <c r="G53" s="82"/>
    </row>
    <row r="54" spans="1:7" ht="12.75" customHeight="1" thickBot="1" x14ac:dyDescent="0.3">
      <c r="A54" s="85"/>
      <c r="B54" s="100"/>
      <c r="C54" s="87"/>
      <c r="D54" s="87"/>
      <c r="E54" s="87"/>
      <c r="F54" s="87"/>
      <c r="G54" s="82"/>
    </row>
    <row r="55" spans="1:7" ht="12" customHeight="1" x14ac:dyDescent="0.25">
      <c r="A55" s="85"/>
      <c r="B55" s="112" t="s">
        <v>39</v>
      </c>
      <c r="C55" s="113"/>
      <c r="D55" s="113"/>
      <c r="E55" s="113"/>
      <c r="F55" s="114"/>
      <c r="G55" s="82"/>
    </row>
    <row r="56" spans="1:7" ht="12" customHeight="1" x14ac:dyDescent="0.25">
      <c r="A56" s="85"/>
      <c r="B56" s="115" t="s">
        <v>40</v>
      </c>
      <c r="C56" s="84"/>
      <c r="D56" s="84"/>
      <c r="E56" s="84"/>
      <c r="F56" s="116"/>
      <c r="G56" s="82"/>
    </row>
    <row r="57" spans="1:7" ht="12" customHeight="1" x14ac:dyDescent="0.25">
      <c r="A57" s="85"/>
      <c r="B57" s="115" t="s">
        <v>41</v>
      </c>
      <c r="C57" s="84"/>
      <c r="D57" s="84"/>
      <c r="E57" s="84"/>
      <c r="F57" s="116"/>
      <c r="G57" s="82"/>
    </row>
    <row r="58" spans="1:7" ht="12" customHeight="1" x14ac:dyDescent="0.25">
      <c r="A58" s="85"/>
      <c r="B58" s="115" t="s">
        <v>42</v>
      </c>
      <c r="C58" s="84"/>
      <c r="D58" s="84"/>
      <c r="E58" s="84"/>
      <c r="F58" s="116"/>
      <c r="G58" s="82"/>
    </row>
    <row r="59" spans="1:7" ht="12" customHeight="1" x14ac:dyDescent="0.25">
      <c r="A59" s="85"/>
      <c r="B59" s="115" t="s">
        <v>43</v>
      </c>
      <c r="C59" s="84"/>
      <c r="D59" s="84"/>
      <c r="E59" s="84"/>
      <c r="F59" s="116"/>
      <c r="G59" s="82"/>
    </row>
    <row r="60" spans="1:7" ht="12" customHeight="1" x14ac:dyDescent="0.25">
      <c r="A60" s="85"/>
      <c r="B60" s="115" t="s">
        <v>44</v>
      </c>
      <c r="C60" s="84"/>
      <c r="D60" s="84"/>
      <c r="E60" s="84"/>
      <c r="F60" s="116"/>
      <c r="G60" s="82"/>
    </row>
    <row r="61" spans="1:7" ht="12.75" customHeight="1" thickBot="1" x14ac:dyDescent="0.3">
      <c r="A61" s="85"/>
      <c r="B61" s="117" t="s">
        <v>45</v>
      </c>
      <c r="C61" s="118"/>
      <c r="D61" s="118"/>
      <c r="E61" s="118"/>
      <c r="F61" s="119"/>
      <c r="G61" s="82"/>
    </row>
    <row r="62" spans="1:7" ht="12.75" customHeight="1" x14ac:dyDescent="0.25">
      <c r="A62" s="85"/>
      <c r="B62" s="110"/>
      <c r="C62" s="84"/>
      <c r="D62" s="84"/>
      <c r="E62" s="84"/>
      <c r="F62" s="84"/>
      <c r="G62" s="82"/>
    </row>
    <row r="63" spans="1:7" ht="15" customHeight="1" thickBot="1" x14ac:dyDescent="0.3">
      <c r="A63" s="85"/>
      <c r="B63" s="135" t="s">
        <v>46</v>
      </c>
      <c r="C63" s="136"/>
      <c r="D63" s="109"/>
      <c r="E63" s="76"/>
      <c r="F63" s="76"/>
      <c r="G63" s="82"/>
    </row>
    <row r="64" spans="1:7" ht="12" customHeight="1" x14ac:dyDescent="0.25">
      <c r="A64" s="85"/>
      <c r="B64" s="102" t="s">
        <v>31</v>
      </c>
      <c r="C64" s="77" t="s">
        <v>47</v>
      </c>
      <c r="D64" s="103" t="s">
        <v>48</v>
      </c>
      <c r="E64" s="76"/>
      <c r="F64" s="76"/>
      <c r="G64" s="82"/>
    </row>
    <row r="65" spans="1:7" ht="12" customHeight="1" x14ac:dyDescent="0.25">
      <c r="A65" s="85"/>
      <c r="B65" s="104" t="s">
        <v>49</v>
      </c>
      <c r="C65" s="78">
        <f>+G23</f>
        <v>1550000</v>
      </c>
      <c r="D65" s="105">
        <f>(C65/C71)</f>
        <v>0.3274389333990283</v>
      </c>
      <c r="E65" s="76"/>
      <c r="F65" s="76"/>
      <c r="G65" s="82"/>
    </row>
    <row r="66" spans="1:7" ht="12" customHeight="1" x14ac:dyDescent="0.25">
      <c r="A66" s="85"/>
      <c r="B66" s="104" t="s">
        <v>50</v>
      </c>
      <c r="C66" s="78">
        <f>+G28</f>
        <v>0</v>
      </c>
      <c r="D66" s="105">
        <v>0</v>
      </c>
      <c r="E66" s="76"/>
      <c r="F66" s="76"/>
      <c r="G66" s="82"/>
    </row>
    <row r="67" spans="1:7" ht="12" customHeight="1" x14ac:dyDescent="0.25">
      <c r="A67" s="85"/>
      <c r="B67" s="104" t="s">
        <v>51</v>
      </c>
      <c r="C67" s="78">
        <f>+G33</f>
        <v>1250000</v>
      </c>
      <c r="D67" s="105">
        <f>(C67/C71)</f>
        <v>0.2640636559669583</v>
      </c>
      <c r="E67" s="76"/>
      <c r="F67" s="76"/>
      <c r="G67" s="82"/>
    </row>
    <row r="68" spans="1:7" ht="12" customHeight="1" x14ac:dyDescent="0.25">
      <c r="A68" s="85"/>
      <c r="B68" s="104" t="s">
        <v>26</v>
      </c>
      <c r="C68" s="78">
        <f>+G41</f>
        <v>971000</v>
      </c>
      <c r="D68" s="105">
        <f>(C68/C71)</f>
        <v>0.20512464795513322</v>
      </c>
      <c r="E68" s="76"/>
      <c r="F68" s="76"/>
      <c r="G68" s="82"/>
    </row>
    <row r="69" spans="1:7" ht="12" customHeight="1" x14ac:dyDescent="0.25">
      <c r="A69" s="85"/>
      <c r="B69" s="104" t="s">
        <v>52</v>
      </c>
      <c r="C69" s="79">
        <f>+G46</f>
        <v>737292.46499999997</v>
      </c>
      <c r="D69" s="105">
        <f>(C69/C71)</f>
        <v>0.15575371505983251</v>
      </c>
      <c r="E69" s="81"/>
      <c r="F69" s="81"/>
      <c r="G69" s="82"/>
    </row>
    <row r="70" spans="1:7" ht="12" customHeight="1" x14ac:dyDescent="0.25">
      <c r="A70" s="85"/>
      <c r="B70" s="104" t="s">
        <v>53</v>
      </c>
      <c r="C70" s="79">
        <f>+G49</f>
        <v>225414.62325</v>
      </c>
      <c r="D70" s="105">
        <f>(C70/C71)</f>
        <v>4.7619047619047616E-2</v>
      </c>
      <c r="E70" s="81"/>
      <c r="F70" s="81"/>
      <c r="G70" s="82"/>
    </row>
    <row r="71" spans="1:7" ht="12.75" customHeight="1" thickBot="1" x14ac:dyDescent="0.3">
      <c r="A71" s="85"/>
      <c r="B71" s="106" t="s">
        <v>54</v>
      </c>
      <c r="C71" s="107">
        <f>SUM(C65:C70)</f>
        <v>4733707.08825</v>
      </c>
      <c r="D71" s="108">
        <f>SUM(D65:D70)</f>
        <v>1</v>
      </c>
      <c r="E71" s="81"/>
      <c r="F71" s="81"/>
      <c r="G71" s="82"/>
    </row>
    <row r="72" spans="1:7" ht="12" customHeight="1" x14ac:dyDescent="0.25">
      <c r="A72" s="85"/>
      <c r="B72" s="100"/>
      <c r="C72" s="87"/>
      <c r="D72" s="87"/>
      <c r="E72" s="87"/>
      <c r="F72" s="87"/>
      <c r="G72" s="82"/>
    </row>
    <row r="73" spans="1:7" ht="12.75" customHeight="1" x14ac:dyDescent="0.25">
      <c r="A73" s="85"/>
      <c r="B73" s="101"/>
      <c r="C73" s="87"/>
      <c r="D73" s="87"/>
      <c r="E73" s="87"/>
      <c r="F73" s="87"/>
      <c r="G73" s="82"/>
    </row>
    <row r="74" spans="1:7" ht="12" customHeight="1" thickBot="1" x14ac:dyDescent="0.3">
      <c r="A74" s="75"/>
      <c r="B74" s="121"/>
      <c r="C74" s="122" t="s">
        <v>55</v>
      </c>
      <c r="D74" s="123"/>
      <c r="E74" s="124"/>
      <c r="F74" s="80"/>
      <c r="G74" s="82"/>
    </row>
    <row r="75" spans="1:7" ht="12" customHeight="1" x14ac:dyDescent="0.25">
      <c r="A75" s="85"/>
      <c r="B75" s="125" t="s">
        <v>86</v>
      </c>
      <c r="C75" s="126">
        <v>3000</v>
      </c>
      <c r="D75" s="126">
        <v>4130</v>
      </c>
      <c r="E75" s="127">
        <v>6000</v>
      </c>
      <c r="F75" s="120"/>
      <c r="G75" s="83"/>
    </row>
    <row r="76" spans="1:7" ht="12.75" customHeight="1" thickBot="1" x14ac:dyDescent="0.3">
      <c r="A76" s="85"/>
      <c r="B76" s="106" t="s">
        <v>56</v>
      </c>
      <c r="C76" s="107">
        <f>+C71/C75</f>
        <v>1577.9023627500001</v>
      </c>
      <c r="D76" s="107">
        <f>+C71/D75</f>
        <v>1146.1760504237288</v>
      </c>
      <c r="E76" s="128">
        <f>+C71/E75</f>
        <v>788.95118137500003</v>
      </c>
      <c r="F76" s="120"/>
      <c r="G76" s="83"/>
    </row>
    <row r="77" spans="1:7" ht="15.6" customHeight="1" x14ac:dyDescent="0.25">
      <c r="A77" s="85"/>
      <c r="B77" s="111" t="s">
        <v>57</v>
      </c>
      <c r="C77" s="84"/>
      <c r="D77" s="84"/>
      <c r="E77" s="84"/>
      <c r="F77" s="84"/>
      <c r="G77" s="84"/>
    </row>
  </sheetData>
  <mergeCells count="8">
    <mergeCell ref="B63:C6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6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cp:lastPrinted>2022-06-17T16:19:28Z</cp:lastPrinted>
  <dcterms:created xsi:type="dcterms:W3CDTF">2020-11-27T12:49:26Z</dcterms:created>
  <dcterms:modified xsi:type="dcterms:W3CDTF">2022-07-22T21:06:42Z</dcterms:modified>
</cp:coreProperties>
</file>