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3" documentId="11_B1A175DCDF2FBD1B76E7BCC655D407C2FEA453A1" xr6:coauthVersionLast="47" xr6:coauthVersionMax="47" xr10:uidLastSave="{CA0E7AD0-AE0B-4BE7-A127-B9849520C0AB}"/>
  <bookViews>
    <workbookView xWindow="0" yWindow="0" windowWidth="20490" windowHeight="7755" xr2:uid="{00000000-000D-0000-FFFF-FFFF00000000}"/>
  </bookViews>
  <sheets>
    <sheet name="BOVINOS DE CARNE" sheetId="1" r:id="rId1"/>
  </sheets>
  <definedNames>
    <definedName name="_xlnm.Print_Area" localSheetId="0">'BOVINOS DE CARNE'!$A$1:$F$83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F43" i="1"/>
  <c r="F44" i="1"/>
  <c r="F45" i="1"/>
  <c r="F38" i="1"/>
  <c r="F39" i="1"/>
  <c r="F51" i="1"/>
  <c r="F37" i="1"/>
  <c r="F21" i="1"/>
  <c r="F20" i="1"/>
  <c r="F52" i="1"/>
  <c r="F50" i="1"/>
  <c r="F32" i="1"/>
  <c r="B74" i="1"/>
  <c r="F41" i="1"/>
  <c r="F27" i="1"/>
  <c r="B73" i="1"/>
  <c r="F11" i="1"/>
  <c r="F58" i="1"/>
  <c r="F22" i="1"/>
  <c r="B72" i="1"/>
  <c r="F53" i="1"/>
  <c r="B76" i="1"/>
  <c r="F46" i="1"/>
  <c r="B75" i="1"/>
  <c r="F55" i="1"/>
  <c r="F56" i="1"/>
  <c r="B77" i="1"/>
  <c r="B78" i="1"/>
  <c r="C74" i="1"/>
  <c r="F57" i="1"/>
  <c r="C82" i="1"/>
  <c r="C77" i="1"/>
  <c r="C72" i="1"/>
  <c r="C75" i="1"/>
  <c r="C76" i="1"/>
  <c r="D82" i="1"/>
  <c r="B82" i="1"/>
  <c r="F59" i="1"/>
  <c r="C78" i="1"/>
</calcChain>
</file>

<file path=xl/sharedStrings.xml><?xml version="1.0" encoding="utf-8"?>
<sst xmlns="http://schemas.openxmlformats.org/spreadsheetml/2006/main" count="133" uniqueCount="102">
  <si>
    <t>RUBRO O CULTIVO</t>
  </si>
  <si>
    <t>Bovino cría y recría (10 vientres)</t>
  </si>
  <si>
    <t>RENDIMIENTO (KG/HA)</t>
  </si>
  <si>
    <t>VARIEDAD</t>
  </si>
  <si>
    <t>Angus</t>
  </si>
  <si>
    <t>FECHA ESTIMADA  PRECIO VENTA</t>
  </si>
  <si>
    <t>Marzo - Abril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</si>
  <si>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</si>
  <si>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</si>
  <si>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</si>
  <si>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</si>
  <si>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</si>
  <si>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</si>
  <si>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</si>
  <si>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</si>
  <si>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</si>
  <si>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Feria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</si>
  <si>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</si>
  <si>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</si>
  <si>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</si>
  <si>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</si>
  <si>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</si>
  <si>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</si>
  <si>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</si>
  <si>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</si>
  <si>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</si>
  <si>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</si>
  <si>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</si>
  <si>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</si>
  <si>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</si>
  <si>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</si>
  <si>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 rebaño general</t>
  </si>
  <si>
    <t>jh</t>
  </si>
  <si>
    <t>Anual</t>
  </si>
  <si>
    <t>Médico veterinario</t>
  </si>
  <si>
    <t>Mar - Ago - Dic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</si>
  <si>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</si>
  <si>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</si>
  <si>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</si>
  <si>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</si>
  <si>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</si>
  <si>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</si>
  <si>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</si>
  <si>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</si>
  <si>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/Colmena</t>
  </si>
  <si>
    <t>ALIMENTACIÓN</t>
  </si>
  <si>
    <t>Fardos</t>
  </si>
  <si>
    <t>unid.</t>
  </si>
  <si>
    <t>Jun - Sept</t>
  </si>
  <si>
    <t>Sales Minerales</t>
  </si>
  <si>
    <t>bloc 25 kg</t>
  </si>
  <si>
    <t>Pradera suplementaria (avena vicia) (establecimiento)</t>
  </si>
  <si>
    <t>Ha</t>
  </si>
  <si>
    <t>Abr - May</t>
  </si>
  <si>
    <t>SANIDAD</t>
  </si>
  <si>
    <t>Parásitos Internos (intestinales y pulmonares)</t>
  </si>
  <si>
    <t>dosis/animal</t>
  </si>
  <si>
    <t>Mar</t>
  </si>
  <si>
    <t>Control Fasciola</t>
  </si>
  <si>
    <t>Mar - Ago</t>
  </si>
  <si>
    <t>Parásitos externos (mosca de los cuernos)</t>
  </si>
  <si>
    <t>lt</t>
  </si>
  <si>
    <t>Oct - Mar</t>
  </si>
  <si>
    <t>Enfermedades Clostridiales</t>
  </si>
  <si>
    <t>Vacuna Brucelosis (RB51)</t>
  </si>
  <si>
    <t>dosis única</t>
  </si>
  <si>
    <t>Ene</t>
  </si>
  <si>
    <t>Subtotal Insumos</t>
  </si>
  <si>
    <t>OTROS</t>
  </si>
  <si>
    <t>Item</t>
  </si>
  <si>
    <t>Cantidad (Kg/l/u)</t>
  </si>
  <si>
    <t>DIIO electrónico</t>
  </si>
  <si>
    <t>Ex.Coproparasitario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</si>
  <si>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</si>
  <si>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</si>
  <si>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</si>
  <si>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</si>
  <si>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</si>
  <si>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</si>
  <si>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</si>
  <si>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</si>
  <si>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</si>
  <si>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</si>
  <si>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</si>
  <si>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</si>
  <si>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</si>
  <si>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</si>
  <si>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</si>
  <si>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</si>
  <si>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</si>
  <si>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</si>
  <si>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</si>
  <si>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</si>
  <si>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</si>
  <si>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</si>
  <si>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</si>
  <si>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</si>
  <si>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</si>
  <si>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</si>
  <si>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</si>
  <si>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(KG/HA)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</si>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</sst>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left" vertical="center" wrapText="1"/>
    </xf>
    <xf numFmtId="166" fontId="1" fillId="2" borderId="44" xfId="0" applyNumberFormat="1" applyFont="1" applyFill="1" applyBorder="1" applyAlignment="1">
      <alignment vertical="center" wrapText="1"/>
    </xf>
    <xf numFmtId="166" fontId="3" fillId="3" borderId="7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49" fontId="1" fillId="10" borderId="44" xfId="0" applyNumberFormat="1" applyFont="1" applyFill="1" applyBorder="1" applyAlignment="1">
      <alignment horizontal="left" vertical="center" wrapText="1"/>
    </xf>
    <xf numFmtId="49" fontId="1" fillId="10" borderId="44" xfId="0" applyNumberFormat="1" applyFont="1" applyFill="1" applyBorder="1" applyAlignment="1">
      <alignment horizontal="center" vertical="center" wrapText="1"/>
    </xf>
    <xf numFmtId="1" fontId="1" fillId="10" borderId="44" xfId="0" applyNumberFormat="1" applyFont="1" applyFill="1" applyBorder="1" applyAlignment="1">
      <alignment horizontal="center" vertical="center" wrapText="1"/>
    </xf>
    <xf numFmtId="166" fontId="1" fillId="10" borderId="44" xfId="0" applyNumberFormat="1" applyFont="1" applyFill="1" applyBorder="1" applyAlignment="1">
      <alignment horizontal="right" vertical="center" wrapText="1"/>
    </xf>
    <xf numFmtId="49" fontId="1" fillId="10" borderId="44" xfId="0" applyNumberFormat="1" applyFont="1" applyFill="1" applyBorder="1" applyAlignment="1">
      <alignment vertical="center" wrapText="1"/>
    </xf>
    <xf numFmtId="0" fontId="1" fillId="10" borderId="4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4" xfId="0" applyNumberFormat="1" applyFont="1" applyFill="1" applyBorder="1" applyAlignment="1">
      <alignment horizontal="left" vertical="center" wrapText="1"/>
    </xf>
    <xf numFmtId="49" fontId="6" fillId="10" borderId="44" xfId="0" applyNumberFormat="1" applyFont="1" applyFill="1" applyBorder="1" applyAlignment="1">
      <alignment horizontal="center" vertical="center" wrapText="1"/>
    </xf>
    <xf numFmtId="0" fontId="6" fillId="10" borderId="44" xfId="0" applyNumberFormat="1" applyFont="1" applyFill="1" applyBorder="1" applyAlignment="1">
      <alignment horizontal="center" vertical="center" wrapText="1"/>
    </xf>
    <xf numFmtId="166" fontId="6" fillId="10" borderId="44" xfId="0" applyNumberFormat="1" applyFont="1" applyFill="1" applyBorder="1" applyAlignment="1">
      <alignment horizontal="right" vertical="center" wrapText="1"/>
    </xf>
    <xf numFmtId="49" fontId="7" fillId="5" borderId="75" xfId="0" applyNumberFormat="1" applyFont="1" applyFill="1" applyBorder="1" applyAlignment="1">
      <alignment vertical="center" wrapText="1"/>
    </xf>
    <xf numFmtId="0" fontId="1" fillId="2" borderId="75" xfId="0" applyFont="1" applyFill="1" applyBorder="1" applyAlignment="1">
      <alignment horizontal="center" vertical="center" wrapText="1"/>
    </xf>
    <xf numFmtId="3" fontId="1" fillId="2" borderId="75" xfId="0" applyNumberFormat="1" applyFont="1" applyFill="1" applyBorder="1" applyAlignment="1">
      <alignment vertical="center" wrapText="1"/>
    </xf>
    <xf numFmtId="166" fontId="6" fillId="10" borderId="76" xfId="0" applyNumberFormat="1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166" fontId="1" fillId="10" borderId="44" xfId="0" applyNumberFormat="1" applyFont="1" applyFill="1" applyBorder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43" xfId="1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48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49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6" xfId="0" applyNumberFormat="1" applyFont="1" applyFill="1" applyBorder="1" applyAlignment="1">
      <alignment horizontal="left"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10" borderId="69" xfId="0" applyNumberFormat="1" applyFont="1" applyFill="1" applyBorder="1" applyAlignment="1">
      <alignment horizontal="left" vertical="center" wrapText="1"/>
    </xf>
    <xf numFmtId="49" fontId="5" fillId="10" borderId="70" xfId="0" applyNumberFormat="1" applyFont="1" applyFill="1" applyBorder="1" applyAlignment="1">
      <alignment horizontal="left" vertical="center" wrapText="1"/>
    </xf>
    <xf numFmtId="49" fontId="5" fillId="10" borderId="71" xfId="0" applyNumberFormat="1" applyFont="1" applyFill="1" applyBorder="1" applyAlignment="1">
      <alignment horizontal="left" vertical="center" wrapText="1"/>
    </xf>
    <xf numFmtId="49" fontId="5" fillId="10" borderId="77" xfId="0" applyNumberFormat="1" applyFont="1" applyFill="1" applyBorder="1" applyAlignment="1">
      <alignment horizontal="left" vertical="center" wrapText="1"/>
    </xf>
    <xf numFmtId="49" fontId="5" fillId="10" borderId="17" xfId="0" applyNumberFormat="1" applyFont="1" applyFill="1" applyBorder="1" applyAlignment="1">
      <alignment horizontal="left" vertical="center" wrapText="1"/>
    </xf>
    <xf numFmtId="49" fontId="5" fillId="10" borderId="78" xfId="0" applyNumberFormat="1" applyFont="1" applyFill="1" applyBorder="1" applyAlignment="1">
      <alignment horizontal="left" vertical="center" wrapText="1"/>
    </xf>
    <xf numFmtId="49" fontId="2" fillId="5" borderId="50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3" fillId="3" borderId="72" xfId="0" applyNumberFormat="1" applyFont="1" applyFill="1" applyBorder="1" applyAlignment="1">
      <alignment horizontal="left" vertical="center" wrapText="1"/>
    </xf>
    <xf numFmtId="49" fontId="3" fillId="3" borderId="51" xfId="0" applyNumberFormat="1" applyFont="1" applyFill="1" applyBorder="1" applyAlignment="1">
      <alignment horizontal="left" vertical="center" wrapText="1"/>
    </xf>
    <xf numFmtId="49" fontId="3" fillId="3" borderId="73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2" fillId="5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3" borderId="65" xfId="0" applyNumberFormat="1" applyFont="1" applyFill="1" applyBorder="1" applyAlignment="1">
      <alignment horizontal="left" vertical="center" wrapText="1"/>
    </xf>
    <xf numFmtId="49" fontId="2" fillId="3" borderId="53" xfId="0" applyNumberFormat="1" applyFont="1" applyFill="1" applyBorder="1" applyAlignment="1">
      <alignment horizontal="left" vertical="center" wrapText="1"/>
    </xf>
    <xf numFmtId="49" fontId="2" fillId="3" borderId="54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150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3"/>
  <sheetViews>
    <sheetView showGridLines="0" tabSelected="1" topLeftCell="A39" zoomScaleNormal="100" zoomScaleSheetLayoutView="100" workbookViewId="0">
      <selection activeCell="E52" sqref="E52"/>
    </sheetView>
  </sheetViews>
  <sheetFormatPr defaultColWidth="10.85546875" defaultRowHeight="11.25" customHeight="1"/>
  <cols>
    <col min="1" max="1" width="19" style="2" customWidth="1"/>
    <col min="2" max="2" width="20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25.5">
      <c r="A8" s="6" t="s">
        <v>0</v>
      </c>
      <c r="B8" s="7" t="s">
        <v>1</v>
      </c>
      <c r="C8" s="8"/>
      <c r="D8" s="104" t="s">
        <v>2</v>
      </c>
      <c r="E8" s="105"/>
      <c r="F8" s="9">
        <v>3000</v>
      </c>
    </row>
    <row r="9" spans="1:6" ht="12.75">
      <c r="A9" s="10" t="s">
        <v>3</v>
      </c>
      <c r="B9" s="7" t="s">
        <v>4</v>
      </c>
      <c r="C9" s="8"/>
      <c r="D9" s="102" t="s">
        <v>5</v>
      </c>
      <c r="E9" s="103"/>
      <c r="F9" s="7" t="s">
        <v>6</v>
      </c>
    </row>
    <row r="10" spans="1:6" ht="12.75">
      <c r="A10" s="10" t="s">
        <v>7</v>
      </c>
      <c r="B10" s="7" t="s">
        <v>8</v>
      </c>
      <c r="C10" s="8"/>
      <c r="D10" s="102" t="s">
        <v>9</v>
      </c>
      <c r="E10" s="103"/>
      <c r="F10" s="80">
        <v>1949</v>
      </c>
    </row>
    <row r="11" spans="1:6" ht="11.25" customHeight="1">
      <c r="A11" s="10" t="s">
        <v>10</v>
      </c>
      <c r="B11" s="7" t="s">
        <v>11</v>
      </c>
      <c r="C11" s="8"/>
      <c r="D11" s="106" t="s">
        <v>12</v>
      </c>
      <c r="E11" s="107"/>
      <c r="F11" s="11">
        <f>(F8*F10)</f>
        <v>5847000</v>
      </c>
    </row>
    <row r="12" spans="1:6" ht="12.75">
      <c r="A12" s="10" t="s">
        <v>13</v>
      </c>
      <c r="B12" s="7" t="s">
        <v>14</v>
      </c>
      <c r="C12" s="8"/>
      <c r="D12" s="102" t="s">
        <v>15</v>
      </c>
      <c r="E12" s="103"/>
      <c r="F12" s="7" t="s">
        <v>16</v>
      </c>
    </row>
    <row r="13" spans="1:6" ht="12.75">
      <c r="A13" s="10" t="s">
        <v>17</v>
      </c>
      <c r="B13" s="12" t="s">
        <v>18</v>
      </c>
      <c r="C13" s="8"/>
      <c r="D13" s="102" t="s">
        <v>19</v>
      </c>
      <c r="E13" s="103"/>
      <c r="F13" s="7" t="s">
        <v>6</v>
      </c>
    </row>
    <row r="14" spans="1:6" ht="12.75">
      <c r="A14" s="10" t="s">
        <v>20</v>
      </c>
      <c r="B14" s="13">
        <v>44567</v>
      </c>
      <c r="C14" s="8"/>
      <c r="D14" s="102" t="s">
        <v>21</v>
      </c>
      <c r="E14" s="103"/>
      <c r="F14" s="7" t="s">
        <v>22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108" t="s">
        <v>23</v>
      </c>
      <c r="B16" s="109"/>
      <c r="C16" s="109"/>
      <c r="D16" s="109"/>
      <c r="E16" s="109"/>
      <c r="F16" s="109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16" t="s">
        <v>24</v>
      </c>
      <c r="B18" s="117"/>
      <c r="C18" s="117"/>
      <c r="D18" s="117"/>
      <c r="E18" s="117"/>
      <c r="F18" s="118"/>
    </row>
    <row r="19" spans="1:6" ht="24" customHeight="1">
      <c r="A19" s="21" t="s">
        <v>25</v>
      </c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</row>
    <row r="20" spans="1:6" ht="12.75">
      <c r="A20" s="22" t="s">
        <v>31</v>
      </c>
      <c r="B20" s="23" t="s">
        <v>32</v>
      </c>
      <c r="C20" s="24">
        <v>5</v>
      </c>
      <c r="D20" s="22" t="s">
        <v>33</v>
      </c>
      <c r="E20" s="11">
        <v>20000</v>
      </c>
      <c r="F20" s="11">
        <f>(C20*E20)</f>
        <v>100000</v>
      </c>
    </row>
    <row r="21" spans="1:6" ht="12.75">
      <c r="A21" s="22" t="s">
        <v>34</v>
      </c>
      <c r="B21" s="23" t="s">
        <v>32</v>
      </c>
      <c r="C21" s="24">
        <v>3</v>
      </c>
      <c r="D21" s="22" t="s">
        <v>35</v>
      </c>
      <c r="E21" s="11">
        <v>50000</v>
      </c>
      <c r="F21" s="11">
        <f t="shared" ref="F21" si="0">(C21*E21)</f>
        <v>150000</v>
      </c>
    </row>
    <row r="22" spans="1:6" ht="12.75" customHeight="1">
      <c r="A22" s="119" t="s">
        <v>36</v>
      </c>
      <c r="B22" s="120"/>
      <c r="C22" s="120"/>
      <c r="D22" s="120"/>
      <c r="E22" s="121"/>
      <c r="F22" s="25">
        <f>SUM(F20:F21)</f>
        <v>250000</v>
      </c>
    </row>
    <row r="23" spans="1:6" ht="12" customHeight="1">
      <c r="A23" s="18"/>
      <c r="B23" s="20"/>
      <c r="C23" s="20"/>
      <c r="D23" s="20"/>
      <c r="E23" s="26"/>
      <c r="F23" s="26"/>
    </row>
    <row r="24" spans="1:6" ht="12" customHeight="1">
      <c r="A24" s="128" t="s">
        <v>37</v>
      </c>
      <c r="B24" s="129"/>
      <c r="C24" s="129"/>
      <c r="D24" s="129"/>
      <c r="E24" s="129"/>
      <c r="F24" s="130"/>
    </row>
    <row r="25" spans="1:6" ht="24" customHeight="1">
      <c r="A25" s="27" t="s">
        <v>25</v>
      </c>
      <c r="B25" s="27" t="s">
        <v>26</v>
      </c>
      <c r="C25" s="27" t="s">
        <v>27</v>
      </c>
      <c r="D25" s="27" t="s">
        <v>28</v>
      </c>
      <c r="E25" s="27" t="s">
        <v>29</v>
      </c>
      <c r="F25" s="27" t="s">
        <v>30</v>
      </c>
    </row>
    <row r="26" spans="1:6" ht="12.75">
      <c r="A26" s="28"/>
      <c r="B26" s="29"/>
      <c r="C26" s="29"/>
      <c r="D26" s="30"/>
      <c r="E26" s="31"/>
      <c r="F26" s="31"/>
    </row>
    <row r="27" spans="1:6" ht="12" customHeight="1">
      <c r="A27" s="122" t="s">
        <v>38</v>
      </c>
      <c r="B27" s="123"/>
      <c r="C27" s="123"/>
      <c r="D27" s="123"/>
      <c r="E27" s="124"/>
      <c r="F27" s="32">
        <f>SUM(F26:F26)</f>
        <v>0</v>
      </c>
    </row>
    <row r="28" spans="1:6" ht="12" customHeight="1">
      <c r="A28" s="33"/>
      <c r="B28" s="34"/>
      <c r="C28" s="34"/>
      <c r="D28" s="34"/>
      <c r="E28" s="35"/>
      <c r="F28" s="35"/>
    </row>
    <row r="29" spans="1:6" ht="12" customHeight="1">
      <c r="A29" s="128" t="s">
        <v>39</v>
      </c>
      <c r="B29" s="129"/>
      <c r="C29" s="129"/>
      <c r="D29" s="129"/>
      <c r="E29" s="129"/>
      <c r="F29" s="130"/>
    </row>
    <row r="30" spans="1:6" ht="24" customHeight="1">
      <c r="A30" s="36" t="s">
        <v>25</v>
      </c>
      <c r="B30" s="36" t="s">
        <v>26</v>
      </c>
      <c r="C30" s="36" t="s">
        <v>27</v>
      </c>
      <c r="D30" s="36" t="s">
        <v>28</v>
      </c>
      <c r="E30" s="36" t="s">
        <v>29</v>
      </c>
      <c r="F30" s="36" t="s">
        <v>30</v>
      </c>
    </row>
    <row r="31" spans="1:6" ht="12.75">
      <c r="A31" s="22"/>
      <c r="B31" s="23"/>
      <c r="C31" s="24"/>
      <c r="D31" s="37"/>
      <c r="E31" s="11"/>
      <c r="F31" s="11"/>
    </row>
    <row r="32" spans="1:6" ht="12.75">
      <c r="A32" s="125" t="s">
        <v>40</v>
      </c>
      <c r="B32" s="126"/>
      <c r="C32" s="126"/>
      <c r="D32" s="126"/>
      <c r="E32" s="127"/>
      <c r="F32" s="38">
        <f>SUM(F31:F31)</f>
        <v>0</v>
      </c>
    </row>
    <row r="33" spans="1:10" ht="12" customHeight="1">
      <c r="A33" s="33"/>
      <c r="B33" s="34"/>
      <c r="C33" s="34"/>
      <c r="D33" s="34"/>
      <c r="E33" s="35"/>
      <c r="F33" s="35"/>
    </row>
    <row r="34" spans="1:10" ht="12" customHeight="1">
      <c r="A34" s="128" t="s">
        <v>41</v>
      </c>
      <c r="B34" s="129"/>
      <c r="C34" s="129"/>
      <c r="D34" s="129"/>
      <c r="E34" s="129"/>
      <c r="F34" s="130"/>
    </row>
    <row r="35" spans="1:10" ht="24" customHeight="1">
      <c r="A35" s="36" t="s">
        <v>42</v>
      </c>
      <c r="B35" s="36" t="s">
        <v>43</v>
      </c>
      <c r="C35" s="36" t="s">
        <v>44</v>
      </c>
      <c r="D35" s="36" t="s">
        <v>28</v>
      </c>
      <c r="E35" s="36" t="s">
        <v>29</v>
      </c>
      <c r="F35" s="36" t="s">
        <v>30</v>
      </c>
      <c r="J35" s="39"/>
    </row>
    <row r="36" spans="1:10" ht="12.75" customHeight="1">
      <c r="A36" s="110" t="s">
        <v>45</v>
      </c>
      <c r="B36" s="111"/>
      <c r="C36" s="111"/>
      <c r="D36" s="111"/>
      <c r="E36" s="111"/>
      <c r="F36" s="112"/>
      <c r="J36" s="39"/>
    </row>
    <row r="37" spans="1:10" ht="12.75">
      <c r="A37" s="40" t="s">
        <v>46</v>
      </c>
      <c r="B37" s="41" t="s">
        <v>47</v>
      </c>
      <c r="C37" s="42">
        <v>300</v>
      </c>
      <c r="D37" s="40" t="s">
        <v>48</v>
      </c>
      <c r="E37" s="43">
        <v>4800</v>
      </c>
      <c r="F37" s="43">
        <f>C37*E37</f>
        <v>1440000</v>
      </c>
      <c r="J37" s="39"/>
    </row>
    <row r="38" spans="1:10" ht="12.75">
      <c r="A38" s="40" t="s">
        <v>49</v>
      </c>
      <c r="B38" s="41" t="s">
        <v>50</v>
      </c>
      <c r="C38" s="42">
        <v>4</v>
      </c>
      <c r="D38" s="40" t="s">
        <v>33</v>
      </c>
      <c r="E38" s="43">
        <v>17630</v>
      </c>
      <c r="F38" s="43">
        <f t="shared" ref="F38:F39" si="1">C38*E38</f>
        <v>70520</v>
      </c>
      <c r="J38" s="39"/>
    </row>
    <row r="39" spans="1:10" ht="25.5">
      <c r="A39" s="40" t="s">
        <v>51</v>
      </c>
      <c r="B39" s="41" t="s">
        <v>52</v>
      </c>
      <c r="C39" s="42">
        <v>1</v>
      </c>
      <c r="D39" s="40" t="s">
        <v>53</v>
      </c>
      <c r="E39" s="43">
        <v>1100000</v>
      </c>
      <c r="F39" s="43">
        <f t="shared" si="1"/>
        <v>1100000</v>
      </c>
      <c r="J39" s="39"/>
    </row>
    <row r="40" spans="1:10" ht="12.75" customHeight="1">
      <c r="A40" s="113" t="s">
        <v>54</v>
      </c>
      <c r="B40" s="114"/>
      <c r="C40" s="114"/>
      <c r="D40" s="114"/>
      <c r="E40" s="114"/>
      <c r="F40" s="115"/>
    </row>
    <row r="41" spans="1:10" ht="25.5">
      <c r="A41" s="44" t="s">
        <v>55</v>
      </c>
      <c r="B41" s="41" t="s">
        <v>56</v>
      </c>
      <c r="C41" s="45">
        <v>10</v>
      </c>
      <c r="D41" s="40" t="s">
        <v>57</v>
      </c>
      <c r="E41" s="81">
        <v>1709</v>
      </c>
      <c r="F41" s="31">
        <f>(C41*E41)</f>
        <v>17090</v>
      </c>
    </row>
    <row r="42" spans="1:10" ht="12.75">
      <c r="A42" s="44" t="s">
        <v>58</v>
      </c>
      <c r="B42" s="41" t="s">
        <v>56</v>
      </c>
      <c r="C42" s="45">
        <v>20</v>
      </c>
      <c r="D42" s="40" t="s">
        <v>59</v>
      </c>
      <c r="E42" s="81">
        <v>1800</v>
      </c>
      <c r="F42" s="31">
        <f t="shared" ref="F42:F45" si="2">(C42*E42)</f>
        <v>36000</v>
      </c>
    </row>
    <row r="43" spans="1:10" ht="24.75">
      <c r="A43" s="44" t="s">
        <v>60</v>
      </c>
      <c r="B43" s="41" t="s">
        <v>61</v>
      </c>
      <c r="C43" s="45">
        <v>1</v>
      </c>
      <c r="D43" s="40" t="s">
        <v>62</v>
      </c>
      <c r="E43" s="31">
        <v>680</v>
      </c>
      <c r="F43" s="31">
        <f t="shared" si="2"/>
        <v>680</v>
      </c>
    </row>
    <row r="44" spans="1:10" ht="12.75">
      <c r="A44" s="44" t="s">
        <v>63</v>
      </c>
      <c r="B44" s="41" t="s">
        <v>56</v>
      </c>
      <c r="C44" s="45">
        <v>30</v>
      </c>
      <c r="D44" s="40" t="s">
        <v>59</v>
      </c>
      <c r="E44" s="31">
        <v>366</v>
      </c>
      <c r="F44" s="31">
        <f t="shared" si="2"/>
        <v>10980</v>
      </c>
    </row>
    <row r="45" spans="1:10" ht="12.75">
      <c r="A45" s="44" t="s">
        <v>64</v>
      </c>
      <c r="B45" s="41" t="s">
        <v>65</v>
      </c>
      <c r="C45" s="45">
        <v>10</v>
      </c>
      <c r="D45" s="40" t="s">
        <v>66</v>
      </c>
      <c r="E45" s="31">
        <v>2778</v>
      </c>
      <c r="F45" s="31">
        <f t="shared" si="2"/>
        <v>27780</v>
      </c>
    </row>
    <row r="46" spans="1:10" ht="13.5" customHeight="1">
      <c r="A46" s="122" t="s">
        <v>67</v>
      </c>
      <c r="B46" s="123"/>
      <c r="C46" s="123"/>
      <c r="D46" s="123"/>
      <c r="E46" s="124"/>
      <c r="F46" s="32">
        <f>SUM(F36:F45)</f>
        <v>2703050</v>
      </c>
    </row>
    <row r="47" spans="1:10" ht="12" customHeight="1">
      <c r="A47" s="33"/>
      <c r="B47" s="34"/>
      <c r="C47" s="34"/>
      <c r="D47" s="46"/>
      <c r="E47" s="35"/>
      <c r="F47" s="35"/>
    </row>
    <row r="48" spans="1:10" ht="12" customHeight="1">
      <c r="A48" s="128" t="s">
        <v>68</v>
      </c>
      <c r="B48" s="129"/>
      <c r="C48" s="129"/>
      <c r="D48" s="129"/>
      <c r="E48" s="129"/>
      <c r="F48" s="130"/>
    </row>
    <row r="49" spans="1:6" ht="24" customHeight="1">
      <c r="A49" s="27" t="s">
        <v>69</v>
      </c>
      <c r="B49" s="27" t="s">
        <v>43</v>
      </c>
      <c r="C49" s="27" t="s">
        <v>70</v>
      </c>
      <c r="D49" s="27" t="s">
        <v>28</v>
      </c>
      <c r="E49" s="27" t="s">
        <v>29</v>
      </c>
      <c r="F49" s="27" t="s">
        <v>30</v>
      </c>
    </row>
    <row r="50" spans="1:6" ht="12.75">
      <c r="A50" s="47" t="s">
        <v>71</v>
      </c>
      <c r="B50" s="48" t="s">
        <v>47</v>
      </c>
      <c r="C50" s="49">
        <v>10</v>
      </c>
      <c r="D50" s="47" t="s">
        <v>66</v>
      </c>
      <c r="E50" s="50">
        <v>3059</v>
      </c>
      <c r="F50" s="50">
        <f>C50*E50</f>
        <v>30590</v>
      </c>
    </row>
    <row r="51" spans="1:6" ht="12.75">
      <c r="A51" s="47" t="s">
        <v>72</v>
      </c>
      <c r="B51" s="48" t="s">
        <v>47</v>
      </c>
      <c r="C51" s="49">
        <v>10</v>
      </c>
      <c r="D51" s="47" t="s">
        <v>33</v>
      </c>
      <c r="E51" s="50">
        <v>12000</v>
      </c>
      <c r="F51" s="50">
        <f>C51*E51</f>
        <v>120000</v>
      </c>
    </row>
    <row r="52" spans="1:6" ht="27.75" customHeight="1">
      <c r="A52" s="51" t="s">
        <v>73</v>
      </c>
      <c r="B52" s="52"/>
      <c r="C52" s="53"/>
      <c r="D52" s="52"/>
      <c r="E52" s="54"/>
      <c r="F52" s="50">
        <f t="shared" ref="F52" si="3">C52*E52</f>
        <v>0</v>
      </c>
    </row>
    <row r="53" spans="1:6" ht="13.5" customHeight="1">
      <c r="A53" s="122" t="s">
        <v>74</v>
      </c>
      <c r="B53" s="123"/>
      <c r="C53" s="123"/>
      <c r="D53" s="123"/>
      <c r="E53" s="124"/>
      <c r="F53" s="55">
        <f>SUM(F50:F52)</f>
        <v>150590</v>
      </c>
    </row>
    <row r="54" spans="1:6" ht="12" customHeight="1">
      <c r="A54" s="56"/>
      <c r="B54" s="56"/>
      <c r="C54" s="56"/>
      <c r="D54" s="56"/>
      <c r="E54" s="57"/>
      <c r="F54" s="57"/>
    </row>
    <row r="55" spans="1:6" ht="12.75">
      <c r="A55" s="140" t="s">
        <v>75</v>
      </c>
      <c r="B55" s="141"/>
      <c r="C55" s="141"/>
      <c r="D55" s="141"/>
      <c r="E55" s="142"/>
      <c r="F55" s="58">
        <f>F22+F32+F46+F53</f>
        <v>3103640</v>
      </c>
    </row>
    <row r="56" spans="1:6" ht="12" customHeight="1">
      <c r="A56" s="137" t="s">
        <v>76</v>
      </c>
      <c r="B56" s="138"/>
      <c r="C56" s="138"/>
      <c r="D56" s="138"/>
      <c r="E56" s="139"/>
      <c r="F56" s="59">
        <f>F55*0.05</f>
        <v>155182</v>
      </c>
    </row>
    <row r="57" spans="1:6" ht="12" customHeight="1">
      <c r="A57" s="131" t="s">
        <v>77</v>
      </c>
      <c r="B57" s="132"/>
      <c r="C57" s="132"/>
      <c r="D57" s="132"/>
      <c r="E57" s="133"/>
      <c r="F57" s="60">
        <f>F56+F55</f>
        <v>3258822</v>
      </c>
    </row>
    <row r="58" spans="1:6" ht="12" customHeight="1">
      <c r="A58" s="137" t="s">
        <v>78</v>
      </c>
      <c r="B58" s="138"/>
      <c r="C58" s="138"/>
      <c r="D58" s="138"/>
      <c r="E58" s="139"/>
      <c r="F58" s="59">
        <f>F11</f>
        <v>5847000</v>
      </c>
    </row>
    <row r="59" spans="1:6" ht="12.75">
      <c r="A59" s="134" t="s">
        <v>79</v>
      </c>
      <c r="B59" s="135"/>
      <c r="C59" s="135"/>
      <c r="D59" s="135"/>
      <c r="E59" s="136"/>
      <c r="F59" s="61">
        <f>F58-F57</f>
        <v>2588178</v>
      </c>
    </row>
    <row r="60" spans="1:6" ht="12" customHeight="1">
      <c r="A60" s="62" t="s">
        <v>80</v>
      </c>
      <c r="B60" s="63"/>
      <c r="C60" s="63"/>
      <c r="D60" s="63"/>
      <c r="E60" s="63"/>
      <c r="F60" s="64"/>
    </row>
    <row r="61" spans="1:6" ht="12.75" customHeight="1" thickBot="1">
      <c r="A61" s="65"/>
      <c r="B61" s="63"/>
      <c r="C61" s="63"/>
      <c r="D61" s="63"/>
      <c r="E61" s="63"/>
      <c r="F61" s="64"/>
    </row>
    <row r="62" spans="1:6" ht="15" customHeight="1">
      <c r="A62" s="92" t="s">
        <v>81</v>
      </c>
      <c r="B62" s="93"/>
      <c r="C62" s="93"/>
      <c r="D62" s="93"/>
      <c r="E62" s="94"/>
      <c r="F62" s="64"/>
    </row>
    <row r="63" spans="1:6" ht="12.75">
      <c r="A63" s="86" t="s">
        <v>82</v>
      </c>
      <c r="B63" s="87"/>
      <c r="C63" s="87"/>
      <c r="D63" s="87"/>
      <c r="E63" s="88"/>
      <c r="F63" s="64"/>
    </row>
    <row r="64" spans="1:6" ht="12.75">
      <c r="A64" s="86" t="s">
        <v>83</v>
      </c>
      <c r="B64" s="87"/>
      <c r="C64" s="87"/>
      <c r="D64" s="87"/>
      <c r="E64" s="88"/>
      <c r="F64" s="64"/>
    </row>
    <row r="65" spans="1:6" ht="27.75" customHeight="1">
      <c r="A65" s="86" t="s">
        <v>84</v>
      </c>
      <c r="B65" s="87"/>
      <c r="C65" s="87"/>
      <c r="D65" s="87"/>
      <c r="E65" s="88"/>
      <c r="F65" s="64"/>
    </row>
    <row r="66" spans="1:6" ht="12.75">
      <c r="A66" s="86" t="s">
        <v>85</v>
      </c>
      <c r="B66" s="87"/>
      <c r="C66" s="87"/>
      <c r="D66" s="87"/>
      <c r="E66" s="88"/>
      <c r="F66" s="64"/>
    </row>
    <row r="67" spans="1:6" ht="20.25" customHeight="1">
      <c r="A67" s="86" t="s">
        <v>86</v>
      </c>
      <c r="B67" s="87"/>
      <c r="C67" s="87"/>
      <c r="D67" s="87"/>
      <c r="E67" s="88"/>
      <c r="F67" s="64"/>
    </row>
    <row r="68" spans="1:6" ht="13.5" thickBot="1">
      <c r="A68" s="89" t="s">
        <v>87</v>
      </c>
      <c r="B68" s="90"/>
      <c r="C68" s="90"/>
      <c r="D68" s="90"/>
      <c r="E68" s="91"/>
      <c r="F68" s="64"/>
    </row>
    <row r="69" spans="1:6" ht="12.75" customHeight="1">
      <c r="A69" s="65"/>
      <c r="B69" s="65"/>
      <c r="C69" s="65"/>
      <c r="D69" s="65"/>
      <c r="E69" s="65"/>
      <c r="F69" s="64"/>
    </row>
    <row r="70" spans="1:6" ht="15" customHeight="1" thickBot="1">
      <c r="A70" s="99" t="s">
        <v>88</v>
      </c>
      <c r="B70" s="100"/>
      <c r="C70" s="101"/>
      <c r="D70" s="66"/>
      <c r="E70" s="66"/>
      <c r="F70" s="64"/>
    </row>
    <row r="71" spans="1:6" ht="12" customHeight="1">
      <c r="A71" s="67" t="s">
        <v>69</v>
      </c>
      <c r="B71" s="68" t="s">
        <v>89</v>
      </c>
      <c r="C71" s="69" t="s">
        <v>90</v>
      </c>
      <c r="D71" s="66"/>
      <c r="E71" s="66"/>
      <c r="F71" s="64"/>
    </row>
    <row r="72" spans="1:6" ht="12" customHeight="1">
      <c r="A72" s="70" t="s">
        <v>91</v>
      </c>
      <c r="B72" s="82">
        <f>F22</f>
        <v>250000</v>
      </c>
      <c r="C72" s="71">
        <f>(B72/B78)</f>
        <v>7.6714837447396642E-2</v>
      </c>
      <c r="D72" s="66"/>
      <c r="E72" s="66"/>
      <c r="F72" s="64" t="s">
        <v>92</v>
      </c>
    </row>
    <row r="73" spans="1:6" ht="12" customHeight="1">
      <c r="A73" s="70" t="s">
        <v>93</v>
      </c>
      <c r="B73" s="82">
        <f>F27</f>
        <v>0</v>
      </c>
      <c r="C73" s="71">
        <v>0</v>
      </c>
      <c r="D73" s="66"/>
      <c r="E73" s="66"/>
      <c r="F73" s="64"/>
    </row>
    <row r="74" spans="1:6" ht="12" customHeight="1">
      <c r="A74" s="70" t="s">
        <v>94</v>
      </c>
      <c r="B74" s="82">
        <f>F32</f>
        <v>0</v>
      </c>
      <c r="C74" s="71">
        <f>(B74/B78)</f>
        <v>0</v>
      </c>
      <c r="D74" s="66"/>
      <c r="E74" s="66"/>
      <c r="F74" s="64"/>
    </row>
    <row r="75" spans="1:6" ht="12" customHeight="1">
      <c r="A75" s="70" t="s">
        <v>42</v>
      </c>
      <c r="B75" s="82">
        <f>F46</f>
        <v>2703050</v>
      </c>
      <c r="C75" s="71">
        <f>(B75/B78)</f>
        <v>0.8294561654487419</v>
      </c>
      <c r="D75" s="66"/>
      <c r="E75" s="66"/>
      <c r="F75" s="64"/>
    </row>
    <row r="76" spans="1:6" ht="12" customHeight="1">
      <c r="A76" s="70" t="s">
        <v>95</v>
      </c>
      <c r="B76" s="82">
        <f>F53</f>
        <v>150590</v>
      </c>
      <c r="C76" s="71">
        <f>(B76/B78)</f>
        <v>4.6209949484813835E-2</v>
      </c>
      <c r="D76" s="72"/>
      <c r="E76" s="72"/>
      <c r="F76" s="64"/>
    </row>
    <row r="77" spans="1:6" ht="12" customHeight="1">
      <c r="A77" s="70" t="s">
        <v>96</v>
      </c>
      <c r="B77" s="82">
        <f>F56</f>
        <v>155182</v>
      </c>
      <c r="C77" s="71">
        <f>(B77/B78)</f>
        <v>4.7619047619047616E-2</v>
      </c>
      <c r="D77" s="72"/>
      <c r="E77" s="72"/>
      <c r="F77" s="64"/>
    </row>
    <row r="78" spans="1:6" ht="12.75" customHeight="1" thickBot="1">
      <c r="A78" s="73" t="s">
        <v>97</v>
      </c>
      <c r="B78" s="83">
        <f>SUM(B72:B77)</f>
        <v>3258822</v>
      </c>
      <c r="C78" s="74">
        <f>SUM(C72:C77)</f>
        <v>1</v>
      </c>
      <c r="D78" s="72"/>
      <c r="E78" s="72"/>
      <c r="F78" s="64"/>
    </row>
    <row r="79" spans="1:6" ht="12.75" customHeight="1">
      <c r="A79" s="75"/>
      <c r="B79" s="63"/>
      <c r="C79" s="63"/>
      <c r="D79" s="63"/>
      <c r="E79" s="63"/>
      <c r="F79" s="64"/>
    </row>
    <row r="80" spans="1:6" ht="15.75" customHeight="1" thickBot="1">
      <c r="A80" s="96" t="s">
        <v>98</v>
      </c>
      <c r="B80" s="97"/>
      <c r="C80" s="97"/>
      <c r="D80" s="98"/>
      <c r="E80" s="76"/>
      <c r="F80" s="64"/>
    </row>
    <row r="81" spans="1:6" ht="12.75">
      <c r="A81" s="77" t="s">
        <v>99</v>
      </c>
      <c r="B81" s="84">
        <v>2800</v>
      </c>
      <c r="C81" s="84">
        <v>3000</v>
      </c>
      <c r="D81" s="85">
        <v>3200</v>
      </c>
      <c r="E81" s="78"/>
      <c r="F81" s="79"/>
    </row>
    <row r="82" spans="1:6" ht="13.5" thickBot="1">
      <c r="A82" s="73" t="s">
        <v>100</v>
      </c>
      <c r="B82" s="83">
        <f>F57/B81</f>
        <v>1163.865</v>
      </c>
      <c r="C82" s="83">
        <f>F57/C81</f>
        <v>1086.2739999999999</v>
      </c>
      <c r="D82" s="83">
        <f>F57/D81</f>
        <v>1018.381875</v>
      </c>
      <c r="E82" s="78"/>
      <c r="F82" s="79"/>
    </row>
    <row r="83" spans="1:6" ht="12.75">
      <c r="A83" s="95" t="s">
        <v>101</v>
      </c>
      <c r="B83" s="95"/>
      <c r="C83" s="95"/>
      <c r="D83" s="95"/>
      <c r="E83" s="65"/>
      <c r="F83" s="65"/>
    </row>
  </sheetData>
  <mergeCells count="35">
    <mergeCell ref="A57:E57"/>
    <mergeCell ref="A59:E59"/>
    <mergeCell ref="A58:E58"/>
    <mergeCell ref="A46:E46"/>
    <mergeCell ref="A48:F48"/>
    <mergeCell ref="A53:E53"/>
    <mergeCell ref="A55:E55"/>
    <mergeCell ref="A56:E56"/>
    <mergeCell ref="D14:E14"/>
    <mergeCell ref="A16:F16"/>
    <mergeCell ref="A36:F36"/>
    <mergeCell ref="A40:F40"/>
    <mergeCell ref="A18:F18"/>
    <mergeCell ref="A22:E22"/>
    <mergeCell ref="A27:E27"/>
    <mergeCell ref="A32:E32"/>
    <mergeCell ref="A29:F29"/>
    <mergeCell ref="A24:F24"/>
    <mergeCell ref="A34:F34"/>
    <mergeCell ref="D12:E12"/>
    <mergeCell ref="D10:E10"/>
    <mergeCell ref="D9:E9"/>
    <mergeCell ref="D8:E8"/>
    <mergeCell ref="D13:E13"/>
    <mergeCell ref="D11:E11"/>
    <mergeCell ref="A66:E66"/>
    <mergeCell ref="A67:E67"/>
    <mergeCell ref="A68:E68"/>
    <mergeCell ref="A62:E62"/>
    <mergeCell ref="A83:D83"/>
    <mergeCell ref="A80:D80"/>
    <mergeCell ref="A70:C70"/>
    <mergeCell ref="A63:E63"/>
    <mergeCell ref="A64:E64"/>
    <mergeCell ref="A65:E65"/>
  </mergeCells>
  <pageMargins left="0.748031" right="0.748031" top="0.98425200000000002" bottom="0.98425200000000002" header="0" footer="0"/>
  <pageSetup scale="9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2022-06-23T20:02:29Z</dcterms:modified>
  <cp:category/>
  <cp:contentStatus/>
</cp:coreProperties>
</file>