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5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YUNGAY 2022\"/>
    </mc:Choice>
  </mc:AlternateContent>
  <xr:revisionPtr revIDLastSave="0" documentId="11_383A4F736444FDE41FA7D9136A3333CD34C4F043" xr6:coauthVersionLast="47" xr6:coauthVersionMax="47" xr10:uidLastSave="{00000000-0000-0000-0000-000000000000}"/>
  <bookViews>
    <workbookView xWindow="0" yWindow="0" windowWidth="17340" windowHeight="11925" xr2:uid="{00000000-000D-0000-FFFF-FFFF00000000}"/>
  </bookViews>
  <sheets>
    <sheet name="BOVINOS DE CARNE" sheetId="1" r:id="rId1"/>
  </sheets>
  <calcPr calcId="162913"/>
</workbook>
</file>

<file path=xl/calcChain.xml><?xml version="1.0" encoding="utf-8"?>
<calcChain xmlns="http://schemas.openxmlformats.org/spreadsheetml/2006/main">
  <c r="F11" i="1" l="1"/>
  <c r="B74" i="1"/>
  <c r="F39" i="1" l="1"/>
  <c r="F43" i="1"/>
  <c r="F40" i="1"/>
  <c r="F38" i="1"/>
  <c r="F47" i="1"/>
  <c r="F42" i="1"/>
  <c r="F41" i="1"/>
  <c r="F46" i="1"/>
  <c r="F45" i="1"/>
  <c r="F48" i="1" l="1"/>
  <c r="B76" i="1" s="1"/>
  <c r="F32" i="1"/>
  <c r="F52" i="1" l="1"/>
  <c r="F54" i="1" s="1"/>
  <c r="B77" i="1" s="1"/>
  <c r="F22" i="1"/>
  <c r="F20" i="1"/>
  <c r="F59" i="1"/>
  <c r="F23" i="1" l="1"/>
  <c r="B73" i="1" s="1"/>
  <c r="F33" i="1"/>
  <c r="B75" i="1" s="1"/>
  <c r="F56" i="1" l="1"/>
  <c r="F57" i="1" s="1"/>
  <c r="F58" i="1" l="1"/>
  <c r="C84" i="1" s="1"/>
  <c r="B78" i="1"/>
  <c r="D84" i="1" l="1"/>
  <c r="B84" i="1"/>
  <c r="F60" i="1"/>
  <c r="B79" i="1"/>
  <c r="C76" i="1" l="1"/>
  <c r="C77" i="1"/>
  <c r="C75" i="1"/>
  <c r="C73" i="1"/>
  <c r="C78" i="1"/>
  <c r="C79" i="1" l="1"/>
</calcChain>
</file>

<file path=xl/sharedStrings.xml><?xml version="1.0" encoding="utf-8"?>
<sst xmlns="http://schemas.openxmlformats.org/spreadsheetml/2006/main" count="136" uniqueCount="99">
  <si>
    <t>RUBRO O CULTIVO</t>
  </si>
  <si>
    <t>BOVINOS DE CARNE</t>
  </si>
  <si>
    <t>RENDIMIENTO KG/HA 7 UNIDAD ANIMAL</t>
  </si>
  <si>
    <t>VARIEDAD</t>
  </si>
  <si>
    <t>CRIOLLOS</t>
  </si>
  <si>
    <t>FECHA ESTIMADA  PRECIO VENTA</t>
  </si>
  <si>
    <t>DICIEMBRE</t>
  </si>
  <si>
    <t>NIVEL TECNOLÓGICO</t>
  </si>
  <si>
    <t>MEDIO</t>
  </si>
  <si>
    <t>PRECIO ESPERADO ($/KG)</t>
  </si>
  <si>
    <t>REGIÓN</t>
  </si>
  <si>
    <t>ÑUBLE</t>
  </si>
  <si>
    <t>INGRESO ESPERADO, con IVA ($)</t>
  </si>
  <si>
    <t>AGENCIA DE ÁREA</t>
  </si>
  <si>
    <t>YUNGAY</t>
  </si>
  <si>
    <t>DESTINO PRODUCCION</t>
  </si>
  <si>
    <t>VENTA EN FERIA</t>
  </si>
  <si>
    <t>COMUNA/LOCALIDAD</t>
  </si>
  <si>
    <t>PEMUCO, YUNGAY</t>
  </si>
  <si>
    <t>FECHA DE COSECHA</t>
  </si>
  <si>
    <t>SEPT, DIC</t>
  </si>
  <si>
    <t>FECHA PRECIO INSUMOS</t>
  </si>
  <si>
    <t>CONTINGENCIA</t>
  </si>
  <si>
    <t>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</si>
  <si>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</si>
  <si>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</si>
  <si>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</si>
  <si>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</si>
  <si>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</si>
  <si>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</si>
  <si>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</si>
  <si>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</si>
  <si>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Asistencia veterinaria</t>
  </si>
  <si>
    <t>JH</t>
  </si>
  <si>
    <t>anual</t>
  </si>
  <si>
    <t>Mantencion cercos y corrales</t>
  </si>
  <si>
    <t>Manejo plantel (7 animales)</t>
  </si>
  <si>
    <t>Subtotal Jornadas Hombre</t>
  </si>
  <si>
    <t>JORNADAS ANIMAL</t>
  </si>
  <si>
    <t>JA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</si>
  <si>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</si>
  <si>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</si>
  <si>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</si>
  <si>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</si>
  <si>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</si>
  <si>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</si>
  <si>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</si>
  <si>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FARMACOS</t>
  </si>
  <si>
    <t>Exámen coproparasitario</t>
  </si>
  <si>
    <t>u</t>
  </si>
  <si>
    <t>septiembre</t>
  </si>
  <si>
    <t>Exámen brucelosis,
tuberculosis, leucosis</t>
  </si>
  <si>
    <t xml:space="preserve">Ivomec F </t>
  </si>
  <si>
    <t>cc</t>
  </si>
  <si>
    <t>marzo, septiembre</t>
  </si>
  <si>
    <t>Clostribac 8</t>
  </si>
  <si>
    <t>Vacuna carbunclo bacteriano</t>
  </si>
  <si>
    <t>diciembre</t>
  </si>
  <si>
    <t>DIIO Bovino</t>
  </si>
  <si>
    <t>marzo</t>
  </si>
  <si>
    <t>ALIMENTACION</t>
  </si>
  <si>
    <t xml:space="preserve">Sales minerales </t>
  </si>
  <si>
    <t xml:space="preserve">Fardos </t>
  </si>
  <si>
    <t>ene - dic</t>
  </si>
  <si>
    <t>Fertilización praderas N</t>
  </si>
  <si>
    <t>Kg</t>
  </si>
  <si>
    <t>Subtotal Insumos</t>
  </si>
  <si>
    <t>OTROS</t>
  </si>
  <si>
    <t>Item</t>
  </si>
  <si>
    <t>Acarreo de insumos</t>
  </si>
  <si>
    <t>global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</si>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</sst>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_ ;_ * \-#,##0_ ;_ * &quot;-&quot;_ ;_ @_ "/>
    <numFmt numFmtId="165" formatCode="&quot; &quot;* #,##0.00&quot; &quot;;&quot;-&quot;* #,##0.00&quot; &quot;;&quot; &quot;* &quot;-&quot;??&quot; &quot;"/>
    <numFmt numFmtId="166" formatCode="#,##0.0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</numFmts>
  <fonts count="2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164" fontId="20" fillId="0" borderId="0" applyFont="0" applyFill="0" applyBorder="0" applyAlignment="0" applyProtection="0"/>
  </cellStyleXfs>
  <cellXfs count="164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49" fontId="1" fillId="3" borderId="4" xfId="0" applyNumberFormat="1" applyFont="1" applyFill="1" applyBorder="1" applyAlignment="1">
      <alignment vertical="center" wrapText="1"/>
    </xf>
    <xf numFmtId="49" fontId="4" fillId="2" borderId="4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wrapText="1"/>
    </xf>
    <xf numFmtId="49" fontId="4" fillId="2" borderId="5" xfId="0" applyNumberFormat="1" applyFont="1" applyFill="1" applyBorder="1" applyAlignment="1">
      <alignment horizontal="right" wrapText="1"/>
    </xf>
    <xf numFmtId="49" fontId="4" fillId="2" borderId="5" xfId="0" applyNumberFormat="1" applyFont="1" applyFill="1" applyBorder="1"/>
    <xf numFmtId="3" fontId="4" fillId="2" borderId="5" xfId="0" applyNumberFormat="1" applyFont="1" applyFill="1" applyBorder="1" applyAlignment="1">
      <alignment horizontal="right" wrapText="1"/>
    </xf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/>
    <xf numFmtId="0" fontId="2" fillId="2" borderId="3" xfId="0" applyFont="1" applyFill="1" applyBorder="1"/>
    <xf numFmtId="0" fontId="2" fillId="2" borderId="8" xfId="0" applyFont="1" applyFill="1" applyBorder="1"/>
    <xf numFmtId="0" fontId="2" fillId="2" borderId="8" xfId="0" applyFont="1" applyFill="1" applyBorder="1" applyAlignment="1">
      <alignment horizontal="justify" wrapText="1"/>
    </xf>
    <xf numFmtId="0" fontId="2" fillId="2" borderId="9" xfId="0" applyFont="1" applyFill="1" applyBorder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wrapText="1"/>
    </xf>
    <xf numFmtId="0" fontId="4" fillId="2" borderId="5" xfId="0" applyNumberFormat="1" applyFont="1" applyFill="1" applyBorder="1" applyAlignment="1">
      <alignment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/>
    <xf numFmtId="0" fontId="2" fillId="2" borderId="16" xfId="0" applyFont="1" applyFill="1" applyBorder="1"/>
    <xf numFmtId="3" fontId="2" fillId="2" borderId="16" xfId="0" applyNumberFormat="1" applyFont="1" applyFill="1" applyBorder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49" fontId="8" fillId="2" borderId="5" xfId="0" applyNumberFormat="1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center"/>
    </xf>
    <xf numFmtId="3" fontId="4" fillId="2" borderId="5" xfId="0" applyNumberFormat="1" applyFont="1" applyFill="1" applyBorder="1"/>
    <xf numFmtId="49" fontId="8" fillId="2" borderId="5" xfId="0" applyNumberFormat="1" applyFont="1" applyFill="1" applyBorder="1"/>
    <xf numFmtId="0" fontId="4" fillId="2" borderId="5" xfId="0" applyFont="1" applyFill="1" applyBorder="1" applyAlignment="1">
      <alignment horizontal="center"/>
    </xf>
    <xf numFmtId="49" fontId="9" fillId="3" borderId="13" xfId="0" applyNumberFormat="1" applyFont="1" applyFill="1" applyBorder="1" applyAlignment="1">
      <alignment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vertical="center"/>
    </xf>
    <xf numFmtId="3" fontId="9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166" fontId="4" fillId="2" borderId="5" xfId="0" applyNumberFormat="1" applyFont="1" applyFill="1" applyBorder="1"/>
    <xf numFmtId="49" fontId="10" fillId="5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horizontal="center" wrapText="1"/>
    </xf>
    <xf numFmtId="49" fontId="9" fillId="3" borderId="17" xfId="0" applyNumberFormat="1" applyFont="1" applyFill="1" applyBorder="1" applyAlignment="1">
      <alignment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vertical="center"/>
    </xf>
    <xf numFmtId="3" fontId="9" fillId="3" borderId="17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6" fillId="7" borderId="19" xfId="0" applyFont="1" applyFill="1" applyBorder="1"/>
    <xf numFmtId="49" fontId="14" fillId="8" borderId="20" xfId="0" applyNumberFormat="1" applyFont="1" applyFill="1" applyBorder="1" applyAlignment="1">
      <alignment vertical="center"/>
    </xf>
    <xf numFmtId="3" fontId="14" fillId="2" borderId="5" xfId="0" applyNumberFormat="1" applyFont="1" applyFill="1" applyBorder="1" applyAlignment="1">
      <alignment vertical="center"/>
    </xf>
    <xf numFmtId="0" fontId="14" fillId="2" borderId="5" xfId="0" applyNumberFormat="1" applyFont="1" applyFill="1" applyBorder="1" applyAlignment="1">
      <alignment vertical="center"/>
    </xf>
    <xf numFmtId="168" fontId="14" fillId="2" borderId="5" xfId="0" applyNumberFormat="1" applyFont="1" applyFill="1" applyBorder="1" applyAlignment="1">
      <alignment vertical="center"/>
    </xf>
    <xf numFmtId="0" fontId="11" fillId="7" borderId="18" xfId="0" applyFont="1" applyFill="1" applyBorder="1" applyAlignment="1">
      <alignment vertical="center"/>
    </xf>
    <xf numFmtId="0" fontId="11" fillId="7" borderId="19" xfId="0" applyFont="1" applyFill="1" applyBorder="1" applyAlignment="1">
      <alignment vertical="center"/>
    </xf>
    <xf numFmtId="167" fontId="1" fillId="2" borderId="19" xfId="0" applyNumberFormat="1" applyFont="1" applyFill="1" applyBorder="1" applyAlignment="1">
      <alignment vertical="center"/>
    </xf>
    <xf numFmtId="167" fontId="18" fillId="2" borderId="19" xfId="0" applyNumberFormat="1" applyFont="1" applyFill="1" applyBorder="1" applyAlignment="1">
      <alignment vertical="center"/>
    </xf>
    <xf numFmtId="0" fontId="16" fillId="2" borderId="19" xfId="0" applyFont="1" applyFill="1" applyBorder="1"/>
    <xf numFmtId="49" fontId="0" fillId="2" borderId="19" xfId="0" applyNumberForma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2" fillId="2" borderId="21" xfId="0" applyFont="1" applyFill="1" applyBorder="1"/>
    <xf numFmtId="3" fontId="2" fillId="2" borderId="21" xfId="0" applyNumberFormat="1" applyFont="1" applyFill="1" applyBorder="1"/>
    <xf numFmtId="49" fontId="1" fillId="5" borderId="22" xfId="0" applyNumberFormat="1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167" fontId="1" fillId="5" borderId="24" xfId="0" applyNumberFormat="1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vertical="center"/>
    </xf>
    <xf numFmtId="167" fontId="1" fillId="3" borderId="26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167" fontId="1" fillId="5" borderId="26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1" fillId="5" borderId="28" xfId="0" applyFont="1" applyFill="1" applyBorder="1" applyAlignment="1">
      <alignment vertical="center"/>
    </xf>
    <xf numFmtId="167" fontId="1" fillId="6" borderId="29" xfId="0" applyNumberFormat="1" applyFont="1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17" fillId="2" borderId="19" xfId="0" applyFont="1" applyFill="1" applyBorder="1" applyAlignment="1">
      <alignment vertical="center"/>
    </xf>
    <xf numFmtId="49" fontId="14" fillId="8" borderId="30" xfId="0" applyNumberFormat="1" applyFont="1" applyFill="1" applyBorder="1" applyAlignment="1">
      <alignment vertical="center"/>
    </xf>
    <xf numFmtId="49" fontId="16" fillId="8" borderId="31" xfId="0" applyNumberFormat="1" applyFont="1" applyFill="1" applyBorder="1"/>
    <xf numFmtId="49" fontId="14" fillId="2" borderId="32" xfId="0" applyNumberFormat="1" applyFont="1" applyFill="1" applyBorder="1" applyAlignment="1">
      <alignment vertical="center"/>
    </xf>
    <xf numFmtId="9" fontId="16" fillId="2" borderId="33" xfId="0" applyNumberFormat="1" applyFont="1" applyFill="1" applyBorder="1"/>
    <xf numFmtId="49" fontId="14" fillId="8" borderId="34" xfId="0" applyNumberFormat="1" applyFont="1" applyFill="1" applyBorder="1" applyAlignment="1">
      <alignment vertical="center"/>
    </xf>
    <xf numFmtId="168" fontId="14" fillId="8" borderId="35" xfId="0" applyNumberFormat="1" applyFont="1" applyFill="1" applyBorder="1" applyAlignment="1">
      <alignment vertical="center"/>
    </xf>
    <xf numFmtId="9" fontId="14" fillId="8" borderId="36" xfId="0" applyNumberFormat="1" applyFont="1" applyFill="1" applyBorder="1" applyAlignment="1">
      <alignment vertical="center"/>
    </xf>
    <xf numFmtId="0" fontId="16" fillId="9" borderId="39" xfId="0" applyFont="1" applyFill="1" applyBorder="1"/>
    <xf numFmtId="0" fontId="16" fillId="2" borderId="19" xfId="0" applyFont="1" applyFill="1" applyBorder="1" applyAlignment="1">
      <alignment vertical="center"/>
    </xf>
    <xf numFmtId="49" fontId="16" fillId="2" borderId="19" xfId="0" applyNumberFormat="1" applyFont="1" applyFill="1" applyBorder="1" applyAlignment="1">
      <alignment vertical="center"/>
    </xf>
    <xf numFmtId="49" fontId="14" fillId="2" borderId="40" xfId="0" applyNumberFormat="1" applyFont="1" applyFill="1" applyBorder="1" applyAlignment="1">
      <alignment vertical="center"/>
    </xf>
    <xf numFmtId="0" fontId="16" fillId="2" borderId="41" xfId="0" applyFont="1" applyFill="1" applyBorder="1"/>
    <xf numFmtId="0" fontId="16" fillId="2" borderId="42" xfId="0" applyFont="1" applyFill="1" applyBorder="1"/>
    <xf numFmtId="49" fontId="16" fillId="2" borderId="43" xfId="0" applyNumberFormat="1" applyFont="1" applyFill="1" applyBorder="1" applyAlignment="1">
      <alignment vertical="center"/>
    </xf>
    <xf numFmtId="0" fontId="16" fillId="2" borderId="44" xfId="0" applyFont="1" applyFill="1" applyBorder="1"/>
    <xf numFmtId="49" fontId="16" fillId="2" borderId="45" xfId="0" applyNumberFormat="1" applyFont="1" applyFill="1" applyBorder="1" applyAlignment="1">
      <alignment vertical="center"/>
    </xf>
    <xf numFmtId="0" fontId="16" fillId="2" borderId="46" xfId="0" applyFont="1" applyFill="1" applyBorder="1"/>
    <xf numFmtId="0" fontId="16" fillId="2" borderId="47" xfId="0" applyFont="1" applyFill="1" applyBorder="1"/>
    <xf numFmtId="0" fontId="14" fillId="7" borderId="19" xfId="0" applyFont="1" applyFill="1" applyBorder="1" applyAlignment="1">
      <alignment vertical="center"/>
    </xf>
    <xf numFmtId="0" fontId="11" fillId="9" borderId="18" xfId="0" applyFont="1" applyFill="1" applyBorder="1" applyAlignment="1">
      <alignment vertical="center"/>
    </xf>
    <xf numFmtId="49" fontId="19" fillId="9" borderId="19" xfId="0" applyNumberFormat="1" applyFont="1" applyFill="1" applyBorder="1" applyAlignment="1">
      <alignment vertical="center"/>
    </xf>
    <xf numFmtId="0" fontId="11" fillId="9" borderId="19" xfId="0" applyFont="1" applyFill="1" applyBorder="1" applyAlignment="1">
      <alignment vertical="center"/>
    </xf>
    <xf numFmtId="0" fontId="11" fillId="9" borderId="48" xfId="0" applyFont="1" applyFill="1" applyBorder="1" applyAlignment="1">
      <alignment vertical="center"/>
    </xf>
    <xf numFmtId="49" fontId="14" fillId="8" borderId="49" xfId="0" applyNumberFormat="1" applyFont="1" applyFill="1" applyBorder="1" applyAlignment="1">
      <alignment vertical="center"/>
    </xf>
    <xf numFmtId="0" fontId="0" fillId="0" borderId="19" xfId="0" applyNumberFormat="1" applyBorder="1"/>
    <xf numFmtId="49" fontId="2" fillId="2" borderId="5" xfId="0" applyNumberFormat="1" applyFont="1" applyFill="1" applyBorder="1" applyAlignment="1">
      <alignment horizontal="right" vertical="center"/>
    </xf>
    <xf numFmtId="0" fontId="2" fillId="2" borderId="6" xfId="0" applyFont="1" applyFill="1" applyBorder="1" applyAlignment="1">
      <alignment vertical="center"/>
    </xf>
    <xf numFmtId="3" fontId="2" fillId="2" borderId="5" xfId="0" applyNumberFormat="1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right" vertical="center"/>
    </xf>
    <xf numFmtId="165" fontId="4" fillId="2" borderId="5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right" vertical="center" wrapText="1"/>
    </xf>
    <xf numFmtId="49" fontId="4" fillId="2" borderId="5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3" fontId="4" fillId="2" borderId="5" xfId="0" applyNumberFormat="1" applyFont="1" applyFill="1" applyBorder="1" applyAlignment="1">
      <alignment horizontal="right" vertical="center" wrapText="1"/>
    </xf>
    <xf numFmtId="14" fontId="4" fillId="2" borderId="5" xfId="0" applyNumberFormat="1" applyFont="1" applyFill="1" applyBorder="1" applyAlignment="1">
      <alignment horizontal="right" vertical="center"/>
    </xf>
    <xf numFmtId="0" fontId="4" fillId="2" borderId="5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horizontal="left" vertical="center" wrapText="1"/>
    </xf>
    <xf numFmtId="164" fontId="4" fillId="2" borderId="5" xfId="1" applyFont="1" applyFill="1" applyBorder="1" applyAlignment="1">
      <alignment horizontal="left" vertical="center" wrapText="1"/>
    </xf>
    <xf numFmtId="164" fontId="4" fillId="2" borderId="5" xfId="1" applyFont="1" applyFill="1" applyBorder="1" applyAlignment="1"/>
    <xf numFmtId="0" fontId="8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left" wrapText="1"/>
    </xf>
    <xf numFmtId="164" fontId="4" fillId="2" borderId="5" xfId="1" applyFont="1" applyFill="1" applyBorder="1" applyAlignment="1">
      <alignment horizontal="left" wrapText="1"/>
    </xf>
    <xf numFmtId="164" fontId="4" fillId="2" borderId="5" xfId="1" applyFont="1" applyFill="1" applyBorder="1" applyAlignment="1">
      <alignment vertical="center"/>
    </xf>
    <xf numFmtId="0" fontId="8" fillId="2" borderId="5" xfId="0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right" wrapText="1"/>
    </xf>
    <xf numFmtId="0" fontId="4" fillId="2" borderId="5" xfId="0" applyNumberFormat="1" applyFont="1" applyFill="1" applyBorder="1" applyAlignment="1">
      <alignment horizontal="right"/>
    </xf>
    <xf numFmtId="0" fontId="4" fillId="2" borderId="5" xfId="0" applyFont="1" applyFill="1" applyBorder="1" applyAlignment="1">
      <alignment horizontal="right"/>
    </xf>
    <xf numFmtId="164" fontId="14" fillId="8" borderId="50" xfId="1" applyFont="1" applyFill="1" applyBorder="1" applyAlignment="1">
      <alignment vertical="center"/>
    </xf>
    <xf numFmtId="164" fontId="14" fillId="8" borderId="51" xfId="1" applyFont="1" applyFill="1" applyBorder="1" applyAlignment="1">
      <alignment vertical="center"/>
    </xf>
    <xf numFmtId="164" fontId="14" fillId="8" borderId="35" xfId="1" applyFont="1" applyFill="1" applyBorder="1" applyAlignment="1">
      <alignment vertical="center"/>
    </xf>
    <xf numFmtId="164" fontId="14" fillId="8" borderId="36" xfId="1" applyFont="1" applyFill="1" applyBorder="1" applyAlignment="1">
      <alignment vertical="center"/>
    </xf>
    <xf numFmtId="49" fontId="19" fillId="9" borderId="37" xfId="0" applyNumberFormat="1" applyFont="1" applyFill="1" applyBorder="1" applyAlignment="1">
      <alignment vertical="center"/>
    </xf>
    <xf numFmtId="0" fontId="14" fillId="9" borderId="38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49" fontId="3" fillId="3" borderId="5" xfId="0" applyNumberFormat="1" applyFont="1" applyFill="1" applyBorder="1" applyAlignment="1">
      <alignment vertical="center" wrapText="1"/>
    </xf>
    <xf numFmtId="0" fontId="3" fillId="4" borderId="5" xfId="0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781049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85"/>
  <sheetViews>
    <sheetView showGridLines="0" tabSelected="1" zoomScale="140" zoomScaleNormal="140" workbookViewId="0">
      <selection activeCell="E48" sqref="E48"/>
    </sheetView>
  </sheetViews>
  <sheetFormatPr defaultColWidth="10.85546875" defaultRowHeight="11.25" customHeight="1"/>
  <cols>
    <col min="1" max="1" width="17.7109375" style="1" customWidth="1"/>
    <col min="2" max="2" width="19.42578125" style="1" customWidth="1"/>
    <col min="3" max="3" width="9.42578125" style="1" customWidth="1"/>
    <col min="4" max="4" width="14.42578125" style="1" customWidth="1"/>
    <col min="5" max="5" width="11" style="1" customWidth="1"/>
    <col min="6" max="6" width="12.42578125" style="1" customWidth="1"/>
    <col min="7" max="254" width="10.85546875" style="1" customWidth="1"/>
  </cols>
  <sheetData>
    <row r="1" spans="1:6" ht="15" customHeight="1">
      <c r="A1" s="2"/>
      <c r="B1" s="2"/>
      <c r="C1" s="2"/>
      <c r="D1" s="2"/>
      <c r="E1" s="2"/>
      <c r="F1" s="2"/>
    </row>
    <row r="2" spans="1:6" ht="15" customHeight="1">
      <c r="A2" s="2"/>
      <c r="B2" s="2"/>
      <c r="C2" s="2"/>
      <c r="D2" s="2"/>
      <c r="E2" s="2"/>
      <c r="F2" s="2"/>
    </row>
    <row r="3" spans="1:6" ht="15" customHeight="1">
      <c r="A3" s="2"/>
      <c r="B3" s="2"/>
      <c r="C3" s="2"/>
      <c r="D3" s="2"/>
      <c r="E3" s="2"/>
      <c r="F3" s="2"/>
    </row>
    <row r="4" spans="1:6" ht="15" customHeight="1">
      <c r="A4" s="2"/>
      <c r="B4" s="2"/>
      <c r="C4" s="2"/>
      <c r="D4" s="2"/>
      <c r="E4" s="2"/>
      <c r="F4" s="2"/>
    </row>
    <row r="5" spans="1:6" ht="15" customHeight="1">
      <c r="A5" s="2"/>
      <c r="B5" s="2"/>
      <c r="C5" s="2"/>
      <c r="D5" s="2"/>
      <c r="E5" s="2"/>
      <c r="F5" s="2"/>
    </row>
    <row r="6" spans="1:6" ht="15" customHeight="1">
      <c r="A6" s="2"/>
      <c r="B6" s="2"/>
      <c r="C6" s="2"/>
      <c r="D6" s="2"/>
      <c r="E6" s="2"/>
      <c r="F6" s="2"/>
    </row>
    <row r="7" spans="1:6" ht="15" customHeight="1">
      <c r="A7" s="3"/>
      <c r="B7" s="4"/>
      <c r="C7" s="2"/>
      <c r="D7" s="4"/>
      <c r="E7" s="4"/>
      <c r="F7" s="4"/>
    </row>
    <row r="8" spans="1:6" ht="12" customHeight="1">
      <c r="A8" s="5" t="s">
        <v>0</v>
      </c>
      <c r="B8" s="122" t="s">
        <v>1</v>
      </c>
      <c r="C8" s="123"/>
      <c r="D8" s="158" t="s">
        <v>2</v>
      </c>
      <c r="E8" s="159"/>
      <c r="F8" s="124">
        <v>1150</v>
      </c>
    </row>
    <row r="9" spans="1:6" ht="38.25" customHeight="1">
      <c r="A9" s="6" t="s">
        <v>3</v>
      </c>
      <c r="B9" s="7" t="s">
        <v>4</v>
      </c>
      <c r="C9" s="125"/>
      <c r="D9" s="156" t="s">
        <v>5</v>
      </c>
      <c r="E9" s="157"/>
      <c r="F9" s="126" t="s">
        <v>6</v>
      </c>
    </row>
    <row r="10" spans="1:6" ht="18" customHeight="1">
      <c r="A10" s="6" t="s">
        <v>7</v>
      </c>
      <c r="B10" s="126" t="s">
        <v>8</v>
      </c>
      <c r="C10" s="125"/>
      <c r="D10" s="156" t="s">
        <v>9</v>
      </c>
      <c r="E10" s="157"/>
      <c r="F10" s="127">
        <v>1900</v>
      </c>
    </row>
    <row r="11" spans="1:6" ht="11.25" customHeight="1">
      <c r="A11" s="6" t="s">
        <v>10</v>
      </c>
      <c r="B11" s="128" t="s">
        <v>11</v>
      </c>
      <c r="C11" s="125"/>
      <c r="D11" s="129" t="s">
        <v>12</v>
      </c>
      <c r="E11" s="130"/>
      <c r="F11" s="131">
        <f>(F8*F10)</f>
        <v>2185000</v>
      </c>
    </row>
    <row r="12" spans="1:6" ht="11.25" customHeight="1">
      <c r="A12" s="6" t="s">
        <v>13</v>
      </c>
      <c r="B12" s="126" t="s">
        <v>14</v>
      </c>
      <c r="C12" s="125"/>
      <c r="D12" s="156" t="s">
        <v>15</v>
      </c>
      <c r="E12" s="157"/>
      <c r="F12" s="126" t="s">
        <v>16</v>
      </c>
    </row>
    <row r="13" spans="1:6" ht="13.5" customHeight="1">
      <c r="A13" s="6" t="s">
        <v>17</v>
      </c>
      <c r="B13" s="126" t="s">
        <v>18</v>
      </c>
      <c r="C13" s="125"/>
      <c r="D13" s="156" t="s">
        <v>19</v>
      </c>
      <c r="E13" s="157"/>
      <c r="F13" s="126" t="s">
        <v>20</v>
      </c>
    </row>
    <row r="14" spans="1:6" ht="25.5" customHeight="1">
      <c r="A14" s="6" t="s">
        <v>21</v>
      </c>
      <c r="B14" s="132">
        <v>44727</v>
      </c>
      <c r="C14" s="125"/>
      <c r="D14" s="160" t="s">
        <v>22</v>
      </c>
      <c r="E14" s="161"/>
      <c r="F14" s="128" t="s">
        <v>23</v>
      </c>
    </row>
    <row r="15" spans="1:6" ht="12" customHeight="1">
      <c r="A15" s="12"/>
      <c r="B15" s="13"/>
      <c r="C15" s="14"/>
      <c r="D15" s="15"/>
      <c r="E15" s="15"/>
      <c r="F15" s="16"/>
    </row>
    <row r="16" spans="1:6" ht="12" customHeight="1">
      <c r="A16" s="162" t="s">
        <v>24</v>
      </c>
      <c r="B16" s="163"/>
      <c r="C16" s="163"/>
      <c r="D16" s="163"/>
      <c r="E16" s="163"/>
      <c r="F16" s="163"/>
    </row>
    <row r="17" spans="1:6" ht="12" customHeight="1">
      <c r="A17" s="17"/>
      <c r="B17" s="18"/>
      <c r="C17" s="18"/>
      <c r="D17" s="18"/>
      <c r="E17" s="19"/>
      <c r="F17" s="19"/>
    </row>
    <row r="18" spans="1:6" ht="12" customHeight="1">
      <c r="A18" s="20" t="s">
        <v>25</v>
      </c>
      <c r="B18" s="21"/>
      <c r="C18" s="22"/>
      <c r="D18" s="22"/>
      <c r="E18" s="22"/>
      <c r="F18" s="22"/>
    </row>
    <row r="19" spans="1:6" ht="24" customHeight="1">
      <c r="A19" s="23" t="s">
        <v>26</v>
      </c>
      <c r="B19" s="23" t="s">
        <v>27</v>
      </c>
      <c r="C19" s="23" t="s">
        <v>28</v>
      </c>
      <c r="D19" s="23" t="s">
        <v>29</v>
      </c>
      <c r="E19" s="23" t="s">
        <v>30</v>
      </c>
      <c r="F19" s="23" t="s">
        <v>31</v>
      </c>
    </row>
    <row r="20" spans="1:6" ht="12.75" customHeight="1">
      <c r="A20" s="134" t="s">
        <v>32</v>
      </c>
      <c r="B20" s="7" t="s">
        <v>33</v>
      </c>
      <c r="C20" s="133">
        <v>3</v>
      </c>
      <c r="D20" s="134" t="s">
        <v>34</v>
      </c>
      <c r="E20" s="131">
        <v>50000</v>
      </c>
      <c r="F20" s="131">
        <f>(C20*E20)</f>
        <v>150000</v>
      </c>
    </row>
    <row r="21" spans="1:6" ht="12.75" customHeight="1">
      <c r="A21" s="134" t="s">
        <v>35</v>
      </c>
      <c r="B21" s="7" t="s">
        <v>33</v>
      </c>
      <c r="C21" s="133">
        <v>3</v>
      </c>
      <c r="D21" s="134" t="s">
        <v>34</v>
      </c>
      <c r="E21" s="131">
        <v>18500</v>
      </c>
      <c r="F21" s="131">
        <v>49500</v>
      </c>
    </row>
    <row r="22" spans="1:6" ht="25.5" customHeight="1">
      <c r="A22" s="134" t="s">
        <v>36</v>
      </c>
      <c r="B22" s="7" t="s">
        <v>33</v>
      </c>
      <c r="C22" s="133">
        <v>24</v>
      </c>
      <c r="D22" s="134" t="s">
        <v>34</v>
      </c>
      <c r="E22" s="131">
        <v>18500</v>
      </c>
      <c r="F22" s="131">
        <f>(C22*E22)</f>
        <v>444000</v>
      </c>
    </row>
    <row r="23" spans="1:6" ht="12.75" customHeight="1">
      <c r="A23" s="26" t="s">
        <v>37</v>
      </c>
      <c r="B23" s="27"/>
      <c r="C23" s="27"/>
      <c r="D23" s="27"/>
      <c r="E23" s="28"/>
      <c r="F23" s="29">
        <f>SUM(F20:F22)</f>
        <v>643500</v>
      </c>
    </row>
    <row r="24" spans="1:6" ht="12" customHeight="1">
      <c r="A24" s="17"/>
      <c r="B24" s="19"/>
      <c r="C24" s="19"/>
      <c r="D24" s="19"/>
      <c r="E24" s="30"/>
      <c r="F24" s="30"/>
    </row>
    <row r="25" spans="1:6" ht="12" customHeight="1">
      <c r="A25" s="31" t="s">
        <v>38</v>
      </c>
      <c r="B25" s="32"/>
      <c r="C25" s="33"/>
      <c r="D25" s="33"/>
      <c r="E25" s="34"/>
      <c r="F25" s="34"/>
    </row>
    <row r="26" spans="1:6" ht="24" customHeight="1">
      <c r="A26" s="35" t="s">
        <v>26</v>
      </c>
      <c r="B26" s="36" t="s">
        <v>27</v>
      </c>
      <c r="C26" s="36" t="s">
        <v>28</v>
      </c>
      <c r="D26" s="35" t="s">
        <v>29</v>
      </c>
      <c r="E26" s="36" t="s">
        <v>30</v>
      </c>
      <c r="F26" s="35" t="s">
        <v>31</v>
      </c>
    </row>
    <row r="27" spans="1:6" ht="12" customHeight="1">
      <c r="A27" s="37"/>
      <c r="B27" s="38" t="s">
        <v>39</v>
      </c>
      <c r="C27" s="38"/>
      <c r="D27" s="38"/>
      <c r="E27" s="37"/>
      <c r="F27" s="37"/>
    </row>
    <row r="28" spans="1:6" ht="12" customHeight="1">
      <c r="A28" s="39" t="s">
        <v>40</v>
      </c>
      <c r="B28" s="40"/>
      <c r="C28" s="40"/>
      <c r="D28" s="40"/>
      <c r="E28" s="41"/>
      <c r="F28" s="41"/>
    </row>
    <row r="29" spans="1:6" ht="12" customHeight="1">
      <c r="A29" s="42"/>
      <c r="B29" s="43"/>
      <c r="C29" s="43"/>
      <c r="D29" s="43"/>
      <c r="E29" s="44"/>
      <c r="F29" s="44"/>
    </row>
    <row r="30" spans="1:6" ht="12" customHeight="1">
      <c r="A30" s="31" t="s">
        <v>41</v>
      </c>
      <c r="B30" s="32"/>
      <c r="C30" s="33"/>
      <c r="D30" s="33"/>
      <c r="E30" s="34"/>
      <c r="F30" s="34"/>
    </row>
    <row r="31" spans="1:6" ht="24" customHeight="1">
      <c r="A31" s="45" t="s">
        <v>26</v>
      </c>
      <c r="B31" s="45" t="s">
        <v>27</v>
      </c>
      <c r="C31" s="45" t="s">
        <v>28</v>
      </c>
      <c r="D31" s="45" t="s">
        <v>29</v>
      </c>
      <c r="E31" s="46" t="s">
        <v>30</v>
      </c>
      <c r="F31" s="45" t="s">
        <v>31</v>
      </c>
    </row>
    <row r="32" spans="1:6" ht="12.75" customHeight="1">
      <c r="A32" s="8"/>
      <c r="B32" s="24"/>
      <c r="C32" s="25"/>
      <c r="D32" s="9"/>
      <c r="E32" s="11"/>
      <c r="F32" s="11">
        <f t="shared" ref="F32" si="0">(C32*E32)</f>
        <v>0</v>
      </c>
    </row>
    <row r="33" spans="1:10" ht="12.75" customHeight="1">
      <c r="A33" s="47" t="s">
        <v>42</v>
      </c>
      <c r="B33" s="48"/>
      <c r="C33" s="48"/>
      <c r="D33" s="48"/>
      <c r="E33" s="49"/>
      <c r="F33" s="50">
        <f>SUM(F32:F32)</f>
        <v>0</v>
      </c>
    </row>
    <row r="34" spans="1:10" ht="12" customHeight="1">
      <c r="A34" s="42"/>
      <c r="B34" s="43"/>
      <c r="C34" s="43"/>
      <c r="D34" s="43"/>
      <c r="E34" s="44"/>
      <c r="F34" s="44"/>
    </row>
    <row r="35" spans="1:10" ht="12" customHeight="1">
      <c r="A35" s="31" t="s">
        <v>43</v>
      </c>
      <c r="B35" s="32"/>
      <c r="C35" s="33"/>
      <c r="D35" s="33"/>
      <c r="E35" s="34"/>
      <c r="F35" s="34"/>
    </row>
    <row r="36" spans="1:10" ht="24" customHeight="1">
      <c r="A36" s="46" t="s">
        <v>44</v>
      </c>
      <c r="B36" s="46" t="s">
        <v>45</v>
      </c>
      <c r="C36" s="46" t="s">
        <v>46</v>
      </c>
      <c r="D36" s="46" t="s">
        <v>29</v>
      </c>
      <c r="E36" s="46" t="s">
        <v>30</v>
      </c>
      <c r="F36" s="46" t="s">
        <v>31</v>
      </c>
      <c r="J36" s="121"/>
    </row>
    <row r="37" spans="1:10" ht="12.75" customHeight="1">
      <c r="A37" s="51" t="s">
        <v>47</v>
      </c>
      <c r="B37" s="138"/>
      <c r="C37" s="145"/>
      <c r="D37" s="52"/>
      <c r="E37" s="52"/>
      <c r="F37" s="52"/>
      <c r="J37" s="121"/>
    </row>
    <row r="38" spans="1:10" ht="12.75" customHeight="1">
      <c r="A38" s="135" t="s">
        <v>48</v>
      </c>
      <c r="B38" s="139" t="s">
        <v>49</v>
      </c>
      <c r="C38" s="146">
        <v>7</v>
      </c>
      <c r="D38" s="139" t="s">
        <v>50</v>
      </c>
      <c r="E38" s="136">
        <v>5000</v>
      </c>
      <c r="F38" s="137">
        <f>(C38*E38)</f>
        <v>35000</v>
      </c>
      <c r="J38" s="121"/>
    </row>
    <row r="39" spans="1:10" ht="27" customHeight="1">
      <c r="A39" s="134" t="s">
        <v>51</v>
      </c>
      <c r="B39" s="139" t="s">
        <v>49</v>
      </c>
      <c r="C39" s="146">
        <v>7</v>
      </c>
      <c r="D39" s="139" t="s">
        <v>50</v>
      </c>
      <c r="E39" s="136">
        <v>20000</v>
      </c>
      <c r="F39" s="144">
        <f>(C39*E39)</f>
        <v>140000</v>
      </c>
      <c r="J39" s="121"/>
    </row>
    <row r="40" spans="1:10" ht="12.75" customHeight="1">
      <c r="A40" s="142" t="s">
        <v>52</v>
      </c>
      <c r="B40" s="64" t="s">
        <v>53</v>
      </c>
      <c r="C40" s="147">
        <v>130</v>
      </c>
      <c r="D40" s="64" t="s">
        <v>54</v>
      </c>
      <c r="E40" s="143">
        <v>290</v>
      </c>
      <c r="F40" s="137">
        <f>(C40*E40)</f>
        <v>37700</v>
      </c>
      <c r="J40" s="121"/>
    </row>
    <row r="41" spans="1:10" ht="12.75" customHeight="1">
      <c r="A41" s="135" t="s">
        <v>55</v>
      </c>
      <c r="B41" s="139" t="s">
        <v>53</v>
      </c>
      <c r="C41" s="146">
        <v>35</v>
      </c>
      <c r="D41" s="139" t="s">
        <v>54</v>
      </c>
      <c r="E41" s="136">
        <v>180</v>
      </c>
      <c r="F41" s="137">
        <f t="shared" ref="F41:F42" si="1">(C41*E41)</f>
        <v>6300</v>
      </c>
      <c r="J41" s="121"/>
    </row>
    <row r="42" spans="1:10" ht="12.75" customHeight="1">
      <c r="A42" s="135" t="s">
        <v>56</v>
      </c>
      <c r="B42" s="139" t="s">
        <v>49</v>
      </c>
      <c r="C42" s="146">
        <v>7</v>
      </c>
      <c r="D42" s="139" t="s">
        <v>57</v>
      </c>
      <c r="E42" s="136">
        <v>1000</v>
      </c>
      <c r="F42" s="137">
        <f t="shared" si="1"/>
        <v>7000</v>
      </c>
      <c r="J42" s="121"/>
    </row>
    <row r="43" spans="1:10" ht="12.75" customHeight="1">
      <c r="A43" s="10" t="s">
        <v>58</v>
      </c>
      <c r="B43" s="140" t="s">
        <v>49</v>
      </c>
      <c r="C43" s="148">
        <v>7</v>
      </c>
      <c r="D43" s="140" t="s">
        <v>59</v>
      </c>
      <c r="E43" s="54">
        <v>2500</v>
      </c>
      <c r="F43" s="54">
        <f>(C43*E43)</f>
        <v>17500</v>
      </c>
    </row>
    <row r="44" spans="1:10" ht="12.75" customHeight="1">
      <c r="A44" s="55" t="s">
        <v>60</v>
      </c>
      <c r="B44" s="141"/>
      <c r="C44" s="149"/>
      <c r="D44" s="56"/>
      <c r="E44" s="54"/>
      <c r="F44" s="54"/>
    </row>
    <row r="45" spans="1:10" ht="12.75" customHeight="1">
      <c r="A45" s="10" t="s">
        <v>61</v>
      </c>
      <c r="B45" s="140" t="s">
        <v>49</v>
      </c>
      <c r="C45" s="148">
        <v>2</v>
      </c>
      <c r="D45" s="53" t="s">
        <v>34</v>
      </c>
      <c r="E45" s="54">
        <v>15000</v>
      </c>
      <c r="F45" s="54">
        <f t="shared" ref="F45:F47" si="2">(C45*E45)</f>
        <v>30000</v>
      </c>
    </row>
    <row r="46" spans="1:10" ht="12.75" customHeight="1">
      <c r="A46" s="10" t="s">
        <v>62</v>
      </c>
      <c r="B46" s="140" t="s">
        <v>49</v>
      </c>
      <c r="C46" s="148">
        <v>70</v>
      </c>
      <c r="D46" s="53" t="s">
        <v>63</v>
      </c>
      <c r="E46" s="54">
        <v>4500</v>
      </c>
      <c r="F46" s="54">
        <f t="shared" si="2"/>
        <v>315000</v>
      </c>
    </row>
    <row r="47" spans="1:10" ht="12.75" customHeight="1">
      <c r="A47" s="10" t="s">
        <v>64</v>
      </c>
      <c r="B47" s="140" t="s">
        <v>65</v>
      </c>
      <c r="C47" s="148">
        <v>100</v>
      </c>
      <c r="D47" s="53" t="s">
        <v>50</v>
      </c>
      <c r="E47" s="54">
        <v>1160</v>
      </c>
      <c r="F47" s="54">
        <f t="shared" si="2"/>
        <v>116000</v>
      </c>
    </row>
    <row r="48" spans="1:10" ht="13.5" customHeight="1">
      <c r="A48" s="57" t="s">
        <v>66</v>
      </c>
      <c r="B48" s="58"/>
      <c r="C48" s="58"/>
      <c r="D48" s="58"/>
      <c r="E48" s="59"/>
      <c r="F48" s="60">
        <f>SUM(F37:F47)</f>
        <v>704500</v>
      </c>
    </row>
    <row r="49" spans="1:6" ht="12" customHeight="1">
      <c r="A49" s="42"/>
      <c r="B49" s="43"/>
      <c r="C49" s="43"/>
      <c r="D49" s="61"/>
      <c r="E49" s="44"/>
      <c r="F49" s="44"/>
    </row>
    <row r="50" spans="1:6" ht="12" customHeight="1">
      <c r="A50" s="31" t="s">
        <v>67</v>
      </c>
      <c r="B50" s="32"/>
      <c r="C50" s="33"/>
      <c r="D50" s="33"/>
      <c r="E50" s="34"/>
      <c r="F50" s="34"/>
    </row>
    <row r="51" spans="1:6" ht="24" customHeight="1">
      <c r="A51" s="45" t="s">
        <v>68</v>
      </c>
      <c r="B51" s="46" t="s">
        <v>45</v>
      </c>
      <c r="C51" s="46" t="s">
        <v>46</v>
      </c>
      <c r="D51" s="45" t="s">
        <v>29</v>
      </c>
      <c r="E51" s="46" t="s">
        <v>30</v>
      </c>
      <c r="F51" s="45" t="s">
        <v>31</v>
      </c>
    </row>
    <row r="52" spans="1:6" ht="12.75" customHeight="1">
      <c r="A52" s="8" t="s">
        <v>69</v>
      </c>
      <c r="B52" s="53" t="s">
        <v>70</v>
      </c>
      <c r="C52" s="54">
        <v>1</v>
      </c>
      <c r="D52" s="24" t="s">
        <v>63</v>
      </c>
      <c r="E52" s="62">
        <v>120000</v>
      </c>
      <c r="F52" s="54">
        <f>(C52*E52)</f>
        <v>120000</v>
      </c>
    </row>
    <row r="53" spans="1:6" ht="19.5" customHeight="1">
      <c r="A53" s="63" t="s">
        <v>71</v>
      </c>
      <c r="B53" s="56"/>
      <c r="C53" s="54"/>
      <c r="D53" s="64"/>
      <c r="E53" s="62"/>
      <c r="F53" s="54"/>
    </row>
    <row r="54" spans="1:6" ht="13.5" customHeight="1">
      <c r="A54" s="65" t="s">
        <v>72</v>
      </c>
      <c r="B54" s="66"/>
      <c r="C54" s="66"/>
      <c r="D54" s="66"/>
      <c r="E54" s="67"/>
      <c r="F54" s="68">
        <f>SUM(F52)</f>
        <v>120000</v>
      </c>
    </row>
    <row r="55" spans="1:6" ht="12" customHeight="1">
      <c r="A55" s="83"/>
      <c r="B55" s="83"/>
      <c r="C55" s="83"/>
      <c r="D55" s="83"/>
      <c r="E55" s="84"/>
      <c r="F55" s="84"/>
    </row>
    <row r="56" spans="1:6" ht="12" customHeight="1">
      <c r="A56" s="85" t="s">
        <v>73</v>
      </c>
      <c r="B56" s="86"/>
      <c r="C56" s="86"/>
      <c r="D56" s="86"/>
      <c r="E56" s="86"/>
      <c r="F56" s="87">
        <f>F23+F33+F48+F54</f>
        <v>1468000</v>
      </c>
    </row>
    <row r="57" spans="1:6" ht="12" customHeight="1">
      <c r="A57" s="88" t="s">
        <v>74</v>
      </c>
      <c r="B57" s="70"/>
      <c r="C57" s="70"/>
      <c r="D57" s="70"/>
      <c r="E57" s="70"/>
      <c r="F57" s="89">
        <f>F56*0.05</f>
        <v>73400</v>
      </c>
    </row>
    <row r="58" spans="1:6" ht="12" customHeight="1">
      <c r="A58" s="90" t="s">
        <v>75</v>
      </c>
      <c r="B58" s="69"/>
      <c r="C58" s="69"/>
      <c r="D58" s="69"/>
      <c r="E58" s="69"/>
      <c r="F58" s="91">
        <f>F57+F56</f>
        <v>1541400</v>
      </c>
    </row>
    <row r="59" spans="1:6" ht="12" customHeight="1">
      <c r="A59" s="88" t="s">
        <v>76</v>
      </c>
      <c r="B59" s="70"/>
      <c r="C59" s="70"/>
      <c r="D59" s="70"/>
      <c r="E59" s="70"/>
      <c r="F59" s="89">
        <f>F11</f>
        <v>2185000</v>
      </c>
    </row>
    <row r="60" spans="1:6" ht="12" customHeight="1">
      <c r="A60" s="92" t="s">
        <v>77</v>
      </c>
      <c r="B60" s="93"/>
      <c r="C60" s="93"/>
      <c r="D60" s="93"/>
      <c r="E60" s="93"/>
      <c r="F60" s="94">
        <f>F59-F58</f>
        <v>643600</v>
      </c>
    </row>
    <row r="61" spans="1:6" ht="12" customHeight="1">
      <c r="A61" s="81" t="s">
        <v>78</v>
      </c>
      <c r="B61" s="82"/>
      <c r="C61" s="82"/>
      <c r="D61" s="82"/>
      <c r="E61" s="82"/>
      <c r="F61" s="78"/>
    </row>
    <row r="62" spans="1:6" ht="12.75" customHeight="1" thickBot="1">
      <c r="A62" s="95"/>
      <c r="B62" s="82"/>
      <c r="C62" s="82"/>
      <c r="D62" s="82"/>
      <c r="E62" s="82"/>
      <c r="F62" s="78"/>
    </row>
    <row r="63" spans="1:6" ht="12" customHeight="1">
      <c r="A63" s="107" t="s">
        <v>79</v>
      </c>
      <c r="B63" s="108"/>
      <c r="C63" s="108"/>
      <c r="D63" s="108"/>
      <c r="E63" s="109"/>
      <c r="F63" s="78"/>
    </row>
    <row r="64" spans="1:6" ht="12" customHeight="1">
      <c r="A64" s="110" t="s">
        <v>80</v>
      </c>
      <c r="B64" s="80"/>
      <c r="C64" s="80"/>
      <c r="D64" s="80"/>
      <c r="E64" s="111"/>
      <c r="F64" s="78"/>
    </row>
    <row r="65" spans="1:6" ht="12" customHeight="1">
      <c r="A65" s="110" t="s">
        <v>81</v>
      </c>
      <c r="B65" s="80"/>
      <c r="C65" s="80"/>
      <c r="D65" s="80"/>
      <c r="E65" s="111"/>
      <c r="F65" s="78"/>
    </row>
    <row r="66" spans="1:6" ht="12" customHeight="1">
      <c r="A66" s="110" t="s">
        <v>82</v>
      </c>
      <c r="B66" s="80"/>
      <c r="C66" s="80"/>
      <c r="D66" s="80"/>
      <c r="E66" s="111"/>
      <c r="F66" s="78"/>
    </row>
    <row r="67" spans="1:6" ht="12" customHeight="1">
      <c r="A67" s="110" t="s">
        <v>83</v>
      </c>
      <c r="B67" s="80"/>
      <c r="C67" s="80"/>
      <c r="D67" s="80"/>
      <c r="E67" s="111"/>
      <c r="F67" s="78"/>
    </row>
    <row r="68" spans="1:6" ht="12" customHeight="1">
      <c r="A68" s="110" t="s">
        <v>84</v>
      </c>
      <c r="B68" s="80"/>
      <c r="C68" s="80"/>
      <c r="D68" s="80"/>
      <c r="E68" s="111"/>
      <c r="F68" s="78"/>
    </row>
    <row r="69" spans="1:6" ht="12.75" customHeight="1" thickBot="1">
      <c r="A69" s="112" t="s">
        <v>85</v>
      </c>
      <c r="B69" s="113"/>
      <c r="C69" s="113"/>
      <c r="D69" s="113"/>
      <c r="E69" s="114"/>
      <c r="F69" s="78"/>
    </row>
    <row r="70" spans="1:6" ht="12.75" customHeight="1">
      <c r="A70" s="105"/>
      <c r="B70" s="80"/>
      <c r="C70" s="80"/>
      <c r="D70" s="80"/>
      <c r="E70" s="80"/>
      <c r="F70" s="78"/>
    </row>
    <row r="71" spans="1:6" ht="15" customHeight="1" thickBot="1">
      <c r="A71" s="154" t="s">
        <v>86</v>
      </c>
      <c r="B71" s="155"/>
      <c r="C71" s="104"/>
      <c r="D71" s="71"/>
      <c r="E71" s="71"/>
      <c r="F71" s="78"/>
    </row>
    <row r="72" spans="1:6" ht="12" customHeight="1">
      <c r="A72" s="97" t="s">
        <v>68</v>
      </c>
      <c r="B72" s="72" t="s">
        <v>87</v>
      </c>
      <c r="C72" s="98" t="s">
        <v>88</v>
      </c>
      <c r="D72" s="71"/>
      <c r="E72" s="71"/>
      <c r="F72" s="78"/>
    </row>
    <row r="73" spans="1:6" ht="12" customHeight="1">
      <c r="A73" s="99" t="s">
        <v>89</v>
      </c>
      <c r="B73" s="73">
        <f>F23</f>
        <v>643500</v>
      </c>
      <c r="C73" s="100">
        <f>(B73/B79)</f>
        <v>0.41747761775009734</v>
      </c>
      <c r="D73" s="71"/>
      <c r="E73" s="71"/>
      <c r="F73" s="78"/>
    </row>
    <row r="74" spans="1:6" ht="12" customHeight="1">
      <c r="A74" s="99" t="s">
        <v>90</v>
      </c>
      <c r="B74" s="74">
        <f>F28</f>
        <v>0</v>
      </c>
      <c r="C74" s="100">
        <v>0</v>
      </c>
      <c r="D74" s="71"/>
      <c r="E74" s="71"/>
      <c r="F74" s="78"/>
    </row>
    <row r="75" spans="1:6" ht="12" customHeight="1">
      <c r="A75" s="99" t="s">
        <v>91</v>
      </c>
      <c r="B75" s="73">
        <f>F33</f>
        <v>0</v>
      </c>
      <c r="C75" s="100">
        <f>(B75/B79)</f>
        <v>0</v>
      </c>
      <c r="D75" s="71"/>
      <c r="E75" s="71"/>
      <c r="F75" s="78"/>
    </row>
    <row r="76" spans="1:6" ht="12" customHeight="1">
      <c r="A76" s="99" t="s">
        <v>44</v>
      </c>
      <c r="B76" s="73">
        <f>F48</f>
        <v>704500</v>
      </c>
      <c r="C76" s="100">
        <f>(B76/B79)</f>
        <v>0.45705203062151289</v>
      </c>
      <c r="D76" s="71"/>
      <c r="E76" s="71"/>
      <c r="F76" s="78"/>
    </row>
    <row r="77" spans="1:6" ht="12" customHeight="1">
      <c r="A77" s="99" t="s">
        <v>92</v>
      </c>
      <c r="B77" s="75">
        <f>F54</f>
        <v>120000</v>
      </c>
      <c r="C77" s="100">
        <f>(B77/B79)</f>
        <v>7.7851304009342162E-2</v>
      </c>
      <c r="D77" s="77"/>
      <c r="E77" s="77"/>
      <c r="F77" s="78"/>
    </row>
    <row r="78" spans="1:6" ht="12" customHeight="1">
      <c r="A78" s="99" t="s">
        <v>93</v>
      </c>
      <c r="B78" s="75">
        <f>F57</f>
        <v>73400</v>
      </c>
      <c r="C78" s="100">
        <f>(B78/B79)</f>
        <v>4.7619047619047616E-2</v>
      </c>
      <c r="D78" s="77"/>
      <c r="E78" s="77"/>
      <c r="F78" s="78"/>
    </row>
    <row r="79" spans="1:6" ht="12.75" customHeight="1" thickBot="1">
      <c r="A79" s="101" t="s">
        <v>94</v>
      </c>
      <c r="B79" s="102">
        <f>SUM(B73:B78)</f>
        <v>1541400</v>
      </c>
      <c r="C79" s="103">
        <f>SUM(C73:C78)</f>
        <v>1</v>
      </c>
      <c r="D79" s="77"/>
      <c r="E79" s="77"/>
      <c r="F79" s="78"/>
    </row>
    <row r="80" spans="1:6" ht="12" customHeight="1">
      <c r="A80" s="95"/>
      <c r="B80" s="82"/>
      <c r="C80" s="82"/>
      <c r="D80" s="82"/>
      <c r="E80" s="82"/>
      <c r="F80" s="78"/>
    </row>
    <row r="81" spans="1:6" ht="12.75" customHeight="1">
      <c r="A81" s="96"/>
      <c r="B81" s="82"/>
      <c r="C81" s="82"/>
      <c r="D81" s="82"/>
      <c r="E81" s="82"/>
      <c r="F81" s="78"/>
    </row>
    <row r="82" spans="1:6" ht="12" customHeight="1" thickBot="1">
      <c r="A82" s="116"/>
      <c r="B82" s="117" t="s">
        <v>95</v>
      </c>
      <c r="C82" s="118"/>
      <c r="D82" s="119"/>
      <c r="E82" s="76"/>
      <c r="F82" s="78"/>
    </row>
    <row r="83" spans="1:6" ht="12" customHeight="1">
      <c r="A83" s="120" t="s">
        <v>96</v>
      </c>
      <c r="B83" s="150">
        <v>1100</v>
      </c>
      <c r="C83" s="150">
        <v>1150</v>
      </c>
      <c r="D83" s="151">
        <v>1200</v>
      </c>
      <c r="E83" s="115"/>
      <c r="F83" s="79"/>
    </row>
    <row r="84" spans="1:6" ht="12.75" customHeight="1" thickBot="1">
      <c r="A84" s="101" t="s">
        <v>97</v>
      </c>
      <c r="B84" s="152">
        <f>(F58/B83)</f>
        <v>1401.2727272727273</v>
      </c>
      <c r="C84" s="152">
        <f>(F58/C83)</f>
        <v>1340.3478260869565</v>
      </c>
      <c r="D84" s="153">
        <f>(F58/D83)</f>
        <v>1284.5</v>
      </c>
      <c r="E84" s="115"/>
      <c r="F84" s="79"/>
    </row>
    <row r="85" spans="1:6" ht="15.6" customHeight="1">
      <c r="A85" s="106" t="s">
        <v>98</v>
      </c>
      <c r="B85" s="80"/>
      <c r="C85" s="80"/>
      <c r="D85" s="80"/>
      <c r="E85" s="80"/>
      <c r="F85" s="80"/>
    </row>
  </sheetData>
  <mergeCells count="8">
    <mergeCell ref="A71:B71"/>
    <mergeCell ref="D12:E12"/>
    <mergeCell ref="D10:E10"/>
    <mergeCell ref="D9:E9"/>
    <mergeCell ref="D8:E8"/>
    <mergeCell ref="D13:E13"/>
    <mergeCell ref="D14:E14"/>
    <mergeCell ref="A16:F16"/>
  </mergeCells>
  <pageMargins left="0.25" right="0.25" top="0.75" bottom="0.75" header="0.3" footer="0.3"/>
  <pageSetup paperSize="14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2022-06-30T20:15:17Z</dcterms:modified>
  <cp:category/>
  <cp:contentStatus/>
</cp:coreProperties>
</file>