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2" documentId="11_AA231859555540A14A086F9589DA136999F48D53" xr6:coauthVersionLast="47" xr6:coauthVersionMax="47" xr10:uidLastSave="{99F730E7-87CF-4D4D-AE6C-39F10CC92A17}"/>
  <bookViews>
    <workbookView xWindow="0" yWindow="0" windowWidth="17205" windowHeight="11925" xr2:uid="{00000000-000D-0000-FFFF-FFFF00000000}"/>
  </bookViews>
  <sheets>
    <sheet name="BOVIN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G61" i="1" l="1"/>
  <c r="G12" i="1" l="1"/>
  <c r="G60" i="1" l="1"/>
  <c r="G62" i="1" s="1"/>
  <c r="G45" i="1"/>
  <c r="G46" i="1"/>
  <c r="G47" i="1"/>
  <c r="G49" i="1"/>
  <c r="G50" i="1"/>
  <c r="G35" i="1"/>
  <c r="G36" i="1"/>
  <c r="G30" i="1" l="1"/>
  <c r="G43" i="1" l="1"/>
  <c r="G51" i="1"/>
  <c r="G52" i="1"/>
  <c r="G53" i="1"/>
  <c r="G54" i="1"/>
  <c r="G55" i="1"/>
  <c r="G56" i="1" l="1"/>
  <c r="C82" i="1"/>
  <c r="C85" i="1"/>
  <c r="G37" i="1"/>
  <c r="G34" i="1"/>
  <c r="G67" i="1"/>
  <c r="G25" i="1" l="1"/>
  <c r="C81" i="1" s="1"/>
  <c r="C84" i="1"/>
  <c r="G38" i="1"/>
  <c r="C83" i="1" s="1"/>
  <c r="G64" i="1" l="1"/>
  <c r="G65" i="1" s="1"/>
  <c r="G66" i="1" l="1"/>
  <c r="D92" i="1" s="1"/>
  <c r="C86" i="1"/>
  <c r="E92" i="1" l="1"/>
  <c r="C87" i="1"/>
  <c r="C92" i="1"/>
  <c r="G68" i="1"/>
  <c r="D86" i="1" l="1"/>
  <c r="D85" i="1"/>
  <c r="D83" i="1"/>
  <c r="D84" i="1"/>
  <c r="D82" i="1"/>
  <c r="D81" i="1"/>
  <c r="D87" i="1" l="1"/>
</calcChain>
</file>

<file path=xl/sharedStrings.xml><?xml version="1.0" encoding="utf-8"?>
<sst xmlns="http://schemas.openxmlformats.org/spreadsheetml/2006/main" count="162" uniqueCount="115">
  <si>
    <t>RUBRO O CULTIVO</t>
  </si>
  <si>
    <t>BOVINOS</t>
  </si>
  <si>
    <t>RENDIMIENTO (Cabezas)</t>
  </si>
  <si>
    <t>VARIEDAD</t>
  </si>
  <si>
    <t>ANGUS, CLAVEL ALEMAN</t>
  </si>
  <si>
    <t>FECHA ESTIMADA  PRECIO VENTA</t>
  </si>
  <si>
    <t>DICIEMBRE</t>
  </si>
  <si>
    <t>NIVEL TECNOLÓGICO</t>
  </si>
  <si>
    <t>Medio</t>
  </si>
  <si>
    <t>PRECIO ESPERADO ($/Cabeza)</t>
  </si>
  <si>
    <t>REGIÓN</t>
  </si>
  <si>
    <t>ÑUBLE</t>
  </si>
  <si>
    <t>INGRESO ESPERADO, con IVA ($)</t>
  </si>
  <si>
    <t>AGENCIA DE ÁREA</t>
  </si>
  <si>
    <t>SAN CARLOS</t>
  </si>
  <si>
    <t>DESTINO PRODUCCION</t>
  </si>
  <si>
    <t>FERIA</t>
  </si>
  <si>
    <t>COMUNA/LOCALIDAD</t>
  </si>
  <si>
    <t>SAN CARLOS-ÑIQUEN</t>
  </si>
  <si>
    <t>FECHA DE COSECHA</t>
  </si>
  <si>
    <t>ANUAL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</si>
  <si>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</si>
  <si>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</si>
  <si>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</si>
  <si>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</si>
  <si>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</si>
  <si>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</si>
  <si>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</si>
  <si>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</si>
  <si>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</si>
  <si>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</si>
  <si>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</si>
  <si>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Mantención de cercos</t>
  </si>
  <si>
    <t>JH</t>
  </si>
  <si>
    <t>Anual</t>
  </si>
  <si>
    <t>Fertilización de mantención</t>
  </si>
  <si>
    <t>Septiembre/Noviembre</t>
  </si>
  <si>
    <t>Guardado de fardos</t>
  </si>
  <si>
    <t>Diciembre</t>
  </si>
  <si>
    <t>Méd. Veterinario</t>
  </si>
  <si>
    <t>Diciembre-Enero</t>
  </si>
  <si>
    <t>Subtotal Jornadas Hombre</t>
  </si>
  <si>
    <t>JORNADAS ANIMAL</t>
  </si>
  <si>
    <t>Trazado de regueros</t>
  </si>
  <si>
    <t>JA</t>
  </si>
  <si>
    <t>Agosto</t>
  </si>
  <si>
    <t>Subtotal Jornadas Animal</t>
  </si>
  <si>
    <t>MAQUINARIA</t>
  </si>
  <si>
    <t>Aradura</t>
  </si>
  <si>
    <t>JM</t>
  </si>
  <si>
    <t>Junio-Julio</t>
  </si>
  <si>
    <t>Rastrajes</t>
  </si>
  <si>
    <t>Rodillado</t>
  </si>
  <si>
    <t>Siembra y Fertilización</t>
  </si>
  <si>
    <t>Agosto-Septiembre</t>
  </si>
  <si>
    <t>Subtotal Costo Maquinaria</t>
  </si>
  <si>
    <t>INSUMOS</t>
  </si>
  <si>
    <t>Insumos</t>
  </si>
  <si>
    <t>Unidad (Kg/l/u)</t>
  </si>
  <si>
    <t>Cantidad (Kg/l/u)</t>
  </si>
  <si>
    <t>SEMILLA</t>
  </si>
  <si>
    <t>Avena</t>
  </si>
  <si>
    <t>Kg</t>
  </si>
  <si>
    <t>Junio</t>
  </si>
  <si>
    <t>FERTILIZANTES</t>
  </si>
  <si>
    <t>Mezcla 9-41-12</t>
  </si>
  <si>
    <t>Urea</t>
  </si>
  <si>
    <t>Septiembre</t>
  </si>
  <si>
    <t>Superfosfato triple</t>
  </si>
  <si>
    <t>FARMACOS</t>
  </si>
  <si>
    <t>Maxinyl</t>
  </si>
  <si>
    <t>cc</t>
  </si>
  <si>
    <t>Fenclos</t>
  </si>
  <si>
    <t>lt</t>
  </si>
  <si>
    <t>Clostribac-8</t>
  </si>
  <si>
    <t>Un</t>
  </si>
  <si>
    <t>Moskimit Forte</t>
  </si>
  <si>
    <t>Vitamina ADE</t>
  </si>
  <si>
    <t>DIIO Bovino</t>
  </si>
  <si>
    <t>Sales minerales</t>
  </si>
  <si>
    <t>Bloque</t>
  </si>
  <si>
    <t>Subtotal Insumos</t>
  </si>
  <si>
    <t>OTROS</t>
  </si>
  <si>
    <t>Item</t>
  </si>
  <si>
    <t>Examen coproparasitario</t>
  </si>
  <si>
    <t>Cosecha de pasto</t>
  </si>
  <si>
    <t>FARDO</t>
  </si>
  <si>
    <t>Diciembre-Febrero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</si>
  <si>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</si>
  <si>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</si>
  <si>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</si>
  <si>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</si>
  <si>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</si>
  <si>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</si>
  <si>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</si>
  <si>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</si>
  <si>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</si>
  <si>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</si>
  <si>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</si>
  <si>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</si>
  <si>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</si>
  <si>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</si>
  <si>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</si>
  <si>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</si>
  <si>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</si>
  <si>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</si>
  <si>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</si>
  <si>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</si>
  <si>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</si>
  <si>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</si>
  <si>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</si>
  <si>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($/cabeza)</t>
  </si>
  <si>
    <t>Rendimiento (cabezas/hà)</t>
  </si>
  <si>
    <t>Costo unitario ($/cabeza)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</si>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</sst>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6" fillId="0" borderId="22"/>
    <xf numFmtId="43" fontId="17" fillId="0" borderId="22" applyFont="0" applyFill="0" applyBorder="0" applyAlignment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4" fontId="1" fillId="2" borderId="22" xfId="0" applyNumberFormat="1" applyFont="1" applyFill="1" applyBorder="1" applyAlignment="1">
      <alignment vertical="center"/>
    </xf>
    <xf numFmtId="164" fontId="15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3" fillId="3" borderId="58" xfId="0" applyNumberFormat="1" applyFont="1" applyFill="1" applyBorder="1" applyAlignment="1">
      <alignment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vertical="center"/>
    </xf>
    <xf numFmtId="3" fontId="3" fillId="3" borderId="58" xfId="0" applyNumberFormat="1" applyFont="1" applyFill="1" applyBorder="1" applyAlignment="1">
      <alignment vertical="center"/>
    </xf>
    <xf numFmtId="0" fontId="4" fillId="2" borderId="56" xfId="0" applyFont="1" applyFill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3" fontId="4" fillId="2" borderId="56" xfId="0" applyNumberFormat="1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horizontal="right"/>
    </xf>
    <xf numFmtId="49" fontId="18" fillId="2" borderId="6" xfId="0" applyNumberFormat="1" applyFont="1" applyFill="1" applyBorder="1" applyAlignment="1">
      <alignment horizontal="left" vertical="center" wrapText="1"/>
    </xf>
    <xf numFmtId="49" fontId="18" fillId="2" borderId="6" xfId="0" applyNumberFormat="1" applyFont="1" applyFill="1" applyBorder="1"/>
    <xf numFmtId="0" fontId="2" fillId="9" borderId="43" xfId="0" applyFont="1" applyFill="1" applyBorder="1"/>
    <xf numFmtId="0" fontId="2" fillId="7" borderId="22" xfId="0" applyFont="1" applyFill="1" applyBorder="1"/>
    <xf numFmtId="0" fontId="2" fillId="0" borderId="0" xfId="0" applyNumberFormat="1" applyFont="1"/>
    <xf numFmtId="49" fontId="15" fillId="8" borderId="34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5" fillId="2" borderId="36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5" fillId="8" borderId="38" xfId="0" applyNumberFormat="1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9" fontId="15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8" borderId="55" xfId="0" applyNumberFormat="1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165" fontId="15" fillId="8" borderId="40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49" fontId="19" fillId="9" borderId="41" xfId="0" applyNumberFormat="1" applyFont="1" applyFill="1" applyBorder="1" applyAlignment="1">
      <alignment vertical="center"/>
    </xf>
    <xf numFmtId="0" fontId="15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3" xfId="2" xr:uid="{00000000-0005-0000-0000-000000000000}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514350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6"/>
  <sheetViews>
    <sheetView showGridLines="0" tabSelected="1" topLeftCell="A42" zoomScale="140" zoomScaleNormal="140" workbookViewId="0">
      <selection activeCell="G66" sqref="G66"/>
    </sheetView>
  </sheetViews>
  <sheetFormatPr defaultColWidth="10.85546875" defaultRowHeight="11.25" customHeight="1"/>
  <cols>
    <col min="1" max="1" width="4.42578125" style="1" customWidth="1"/>
    <col min="2" max="2" width="21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10</v>
      </c>
    </row>
    <row r="10" spans="1:7" ht="18.75" customHeight="1">
      <c r="A10" s="5"/>
      <c r="B10" s="10" t="s">
        <v>3</v>
      </c>
      <c r="C10" s="96" t="s">
        <v>4</v>
      </c>
      <c r="D10" s="11"/>
      <c r="E10" s="143" t="s">
        <v>5</v>
      </c>
      <c r="F10" s="144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3" t="s">
        <v>9</v>
      </c>
      <c r="F11" s="144"/>
      <c r="G11" s="109">
        <v>375000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G11*G9</f>
        <v>3750000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3" t="s">
        <v>15</v>
      </c>
      <c r="F13" s="144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3" t="s">
        <v>19</v>
      </c>
      <c r="F14" s="144"/>
      <c r="G14" s="13" t="s">
        <v>20</v>
      </c>
    </row>
    <row r="15" spans="1:7" ht="25.5" customHeight="1">
      <c r="A15" s="5"/>
      <c r="B15" s="10" t="s">
        <v>21</v>
      </c>
      <c r="C15" s="97">
        <v>44713</v>
      </c>
      <c r="D15" s="11"/>
      <c r="E15" s="149" t="s">
        <v>22</v>
      </c>
      <c r="F15" s="150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7" t="s">
        <v>24</v>
      </c>
      <c r="C17" s="148"/>
      <c r="D17" s="148"/>
      <c r="E17" s="148"/>
      <c r="F17" s="148"/>
      <c r="G17" s="148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12</v>
      </c>
      <c r="E21" s="31" t="s">
        <v>34</v>
      </c>
      <c r="F21" s="17">
        <v>18000</v>
      </c>
      <c r="G21" s="17">
        <v>180000</v>
      </c>
    </row>
    <row r="22" spans="1:7" ht="12.75" customHeight="1">
      <c r="A22" s="23"/>
      <c r="B22" s="12" t="s">
        <v>35</v>
      </c>
      <c r="C22" s="31" t="s">
        <v>33</v>
      </c>
      <c r="D22" s="32">
        <v>10</v>
      </c>
      <c r="E22" s="31" t="s">
        <v>36</v>
      </c>
      <c r="F22" s="17">
        <f>F21</f>
        <v>18000</v>
      </c>
      <c r="G22" s="17">
        <v>150000</v>
      </c>
    </row>
    <row r="23" spans="1:7" ht="12.75" customHeight="1">
      <c r="A23" s="23"/>
      <c r="B23" s="12" t="s">
        <v>37</v>
      </c>
      <c r="C23" s="31" t="s">
        <v>33</v>
      </c>
      <c r="D23" s="32">
        <v>2</v>
      </c>
      <c r="E23" s="31" t="s">
        <v>38</v>
      </c>
      <c r="F23" s="17">
        <f>F22</f>
        <v>18000</v>
      </c>
      <c r="G23" s="17">
        <v>30000</v>
      </c>
    </row>
    <row r="24" spans="1:7" ht="12.75" customHeight="1">
      <c r="A24" s="23"/>
      <c r="B24" s="12" t="s">
        <v>39</v>
      </c>
      <c r="C24" s="31" t="s">
        <v>33</v>
      </c>
      <c r="D24" s="32">
        <v>4</v>
      </c>
      <c r="E24" s="31" t="s">
        <v>40</v>
      </c>
      <c r="F24" s="17">
        <v>30000</v>
      </c>
      <c r="G24" s="17">
        <v>120000</v>
      </c>
    </row>
    <row r="25" spans="1:7" ht="12.75" customHeight="1">
      <c r="A25" s="23"/>
      <c r="B25" s="33" t="s">
        <v>41</v>
      </c>
      <c r="C25" s="34"/>
      <c r="D25" s="34"/>
      <c r="E25" s="34"/>
      <c r="F25" s="35"/>
      <c r="G25" s="36">
        <f>SUM(G21:G24)</f>
        <v>480000</v>
      </c>
    </row>
    <row r="26" spans="1:7" ht="12" customHeight="1">
      <c r="A26" s="2"/>
      <c r="B26" s="24"/>
      <c r="C26" s="26"/>
      <c r="D26" s="26"/>
      <c r="E26" s="26"/>
      <c r="F26" s="37"/>
      <c r="G26" s="37"/>
    </row>
    <row r="27" spans="1:7" ht="12" customHeight="1">
      <c r="A27" s="5"/>
      <c r="B27" s="38" t="s">
        <v>42</v>
      </c>
      <c r="C27" s="39"/>
      <c r="D27" s="40"/>
      <c r="E27" s="40"/>
      <c r="F27" s="41"/>
      <c r="G27" s="41"/>
    </row>
    <row r="28" spans="1:7" ht="24" customHeight="1">
      <c r="A28" s="5"/>
      <c r="B28" s="100" t="s">
        <v>26</v>
      </c>
      <c r="C28" s="101" t="s">
        <v>27</v>
      </c>
      <c r="D28" s="101" t="s">
        <v>28</v>
      </c>
      <c r="E28" s="100" t="s">
        <v>29</v>
      </c>
      <c r="F28" s="101" t="s">
        <v>30</v>
      </c>
      <c r="G28" s="100" t="s">
        <v>31</v>
      </c>
    </row>
    <row r="29" spans="1:7" ht="12" customHeight="1">
      <c r="A29" s="70"/>
      <c r="B29" s="106" t="s">
        <v>43</v>
      </c>
      <c r="C29" s="107" t="s">
        <v>44</v>
      </c>
      <c r="D29" s="107">
        <v>1</v>
      </c>
      <c r="E29" s="107" t="s">
        <v>45</v>
      </c>
      <c r="F29" s="108">
        <v>18000</v>
      </c>
      <c r="G29" s="108">
        <v>15000</v>
      </c>
    </row>
    <row r="30" spans="1:7" ht="12" customHeight="1">
      <c r="A30" s="5"/>
      <c r="B30" s="102" t="s">
        <v>46</v>
      </c>
      <c r="C30" s="103"/>
      <c r="D30" s="103"/>
      <c r="E30" s="103"/>
      <c r="F30" s="104"/>
      <c r="G30" s="105">
        <f>SUM(G29:G29)</f>
        <v>15000</v>
      </c>
    </row>
    <row r="31" spans="1:7" ht="12" customHeight="1">
      <c r="A31" s="2"/>
      <c r="B31" s="42"/>
      <c r="C31" s="43"/>
      <c r="D31" s="43"/>
      <c r="E31" s="43"/>
      <c r="F31" s="44"/>
      <c r="G31" s="44"/>
    </row>
    <row r="32" spans="1:7" ht="12" customHeight="1">
      <c r="A32" s="5"/>
      <c r="B32" s="38" t="s">
        <v>47</v>
      </c>
      <c r="C32" s="39"/>
      <c r="D32" s="40"/>
      <c r="E32" s="40"/>
      <c r="F32" s="41"/>
      <c r="G32" s="41"/>
    </row>
    <row r="33" spans="1:11" ht="24" customHeight="1">
      <c r="A33" s="5"/>
      <c r="B33" s="45" t="s">
        <v>26</v>
      </c>
      <c r="C33" s="45" t="s">
        <v>27</v>
      </c>
      <c r="D33" s="45" t="s">
        <v>28</v>
      </c>
      <c r="E33" s="45" t="s">
        <v>29</v>
      </c>
      <c r="F33" s="46" t="s">
        <v>30</v>
      </c>
      <c r="G33" s="45" t="s">
        <v>31</v>
      </c>
    </row>
    <row r="34" spans="1:11" ht="12.75" customHeight="1">
      <c r="A34" s="23"/>
      <c r="B34" s="12" t="s">
        <v>48</v>
      </c>
      <c r="C34" s="31" t="s">
        <v>49</v>
      </c>
      <c r="D34" s="32">
        <v>0.125</v>
      </c>
      <c r="E34" s="31" t="s">
        <v>50</v>
      </c>
      <c r="F34" s="17">
        <v>400000</v>
      </c>
      <c r="G34" s="17">
        <f t="shared" ref="G34:G37" si="0">(D34*F34)</f>
        <v>50000</v>
      </c>
    </row>
    <row r="35" spans="1:11" ht="12.75" customHeight="1">
      <c r="A35" s="23"/>
      <c r="B35" s="12" t="s">
        <v>51</v>
      </c>
      <c r="C35" s="31" t="s">
        <v>49</v>
      </c>
      <c r="D35" s="32">
        <v>0.25</v>
      </c>
      <c r="E35" s="31" t="s">
        <v>50</v>
      </c>
      <c r="F35" s="17">
        <v>280000</v>
      </c>
      <c r="G35" s="17">
        <f t="shared" si="0"/>
        <v>70000</v>
      </c>
    </row>
    <row r="36" spans="1:11" ht="12.75" customHeight="1">
      <c r="A36" s="23"/>
      <c r="B36" s="12" t="s">
        <v>52</v>
      </c>
      <c r="C36" s="31" t="s">
        <v>49</v>
      </c>
      <c r="D36" s="32">
        <v>0.125</v>
      </c>
      <c r="E36" s="31" t="s">
        <v>50</v>
      </c>
      <c r="F36" s="17">
        <v>120000</v>
      </c>
      <c r="G36" s="17">
        <f t="shared" si="0"/>
        <v>15000</v>
      </c>
    </row>
    <row r="37" spans="1:11" ht="12.75" customHeight="1">
      <c r="A37" s="23"/>
      <c r="B37" s="12" t="s">
        <v>53</v>
      </c>
      <c r="C37" s="31" t="s">
        <v>49</v>
      </c>
      <c r="D37" s="32">
        <v>0.125</v>
      </c>
      <c r="E37" s="31" t="s">
        <v>54</v>
      </c>
      <c r="F37" s="17">
        <v>320000</v>
      </c>
      <c r="G37" s="17">
        <f t="shared" si="0"/>
        <v>40000</v>
      </c>
    </row>
    <row r="38" spans="1:11" ht="12.75" customHeight="1">
      <c r="A38" s="5"/>
      <c r="B38" s="47" t="s">
        <v>55</v>
      </c>
      <c r="C38" s="48"/>
      <c r="D38" s="48"/>
      <c r="E38" s="48"/>
      <c r="F38" s="49"/>
      <c r="G38" s="50">
        <f>SUM(G34:G37)</f>
        <v>175000</v>
      </c>
    </row>
    <row r="39" spans="1:11" ht="12" customHeight="1">
      <c r="A39" s="2"/>
      <c r="B39" s="42"/>
      <c r="C39" s="43"/>
      <c r="D39" s="43"/>
      <c r="E39" s="43"/>
      <c r="F39" s="44"/>
      <c r="G39" s="44"/>
    </row>
    <row r="40" spans="1:11" ht="12" customHeight="1">
      <c r="A40" s="5"/>
      <c r="B40" s="38" t="s">
        <v>56</v>
      </c>
      <c r="C40" s="39"/>
      <c r="D40" s="40"/>
      <c r="E40" s="40"/>
      <c r="F40" s="41"/>
      <c r="G40" s="41"/>
    </row>
    <row r="41" spans="1:11" ht="24" customHeight="1">
      <c r="A41" s="5"/>
      <c r="B41" s="46" t="s">
        <v>57</v>
      </c>
      <c r="C41" s="46" t="s">
        <v>58</v>
      </c>
      <c r="D41" s="46" t="s">
        <v>59</v>
      </c>
      <c r="E41" s="46" t="s">
        <v>29</v>
      </c>
      <c r="F41" s="46" t="s">
        <v>30</v>
      </c>
      <c r="G41" s="46" t="s">
        <v>31</v>
      </c>
      <c r="K41" s="95"/>
    </row>
    <row r="42" spans="1:11" ht="12.75" customHeight="1">
      <c r="A42" s="23"/>
      <c r="B42" s="110" t="s">
        <v>60</v>
      </c>
      <c r="C42" s="98"/>
      <c r="D42" s="99"/>
      <c r="E42" s="98"/>
      <c r="F42" s="99"/>
      <c r="G42" s="53"/>
      <c r="K42" s="95"/>
    </row>
    <row r="43" spans="1:11" ht="12.75" customHeight="1">
      <c r="A43" s="23"/>
      <c r="B43" s="15" t="s">
        <v>61</v>
      </c>
      <c r="C43" s="51" t="s">
        <v>62</v>
      </c>
      <c r="D43" s="52">
        <v>340</v>
      </c>
      <c r="E43" s="51" t="s">
        <v>63</v>
      </c>
      <c r="F43" s="53">
        <v>480</v>
      </c>
      <c r="G43" s="53">
        <f t="shared" ref="G43:G55" si="1">(D43*F43)</f>
        <v>163200</v>
      </c>
    </row>
    <row r="44" spans="1:11" ht="12.75" customHeight="1">
      <c r="A44" s="23"/>
      <c r="B44" s="111" t="s">
        <v>64</v>
      </c>
      <c r="C44" s="54"/>
      <c r="D44" s="16"/>
      <c r="E44" s="54"/>
      <c r="F44" s="53"/>
      <c r="G44" s="53"/>
    </row>
    <row r="45" spans="1:11" ht="12.75" customHeight="1">
      <c r="A45" s="23"/>
      <c r="B45" s="15" t="s">
        <v>65</v>
      </c>
      <c r="C45" s="54" t="s">
        <v>62</v>
      </c>
      <c r="D45" s="16">
        <v>436</v>
      </c>
      <c r="E45" s="54" t="s">
        <v>63</v>
      </c>
      <c r="F45" s="53">
        <v>1460</v>
      </c>
      <c r="G45" s="53">
        <f t="shared" si="1"/>
        <v>636560</v>
      </c>
    </row>
    <row r="46" spans="1:11" ht="12.75" customHeight="1">
      <c r="A46" s="23"/>
      <c r="B46" s="15" t="s">
        <v>66</v>
      </c>
      <c r="C46" s="54" t="s">
        <v>62</v>
      </c>
      <c r="D46" s="16">
        <v>368</v>
      </c>
      <c r="E46" s="54" t="s">
        <v>67</v>
      </c>
      <c r="F46" s="53">
        <v>1280</v>
      </c>
      <c r="G46" s="53">
        <f t="shared" si="1"/>
        <v>471040</v>
      </c>
    </row>
    <row r="47" spans="1:11" ht="12.75" customHeight="1">
      <c r="A47" s="23"/>
      <c r="B47" s="15" t="s">
        <v>68</v>
      </c>
      <c r="C47" s="54" t="s">
        <v>62</v>
      </c>
      <c r="D47" s="16">
        <v>388</v>
      </c>
      <c r="E47" s="54" t="s">
        <v>67</v>
      </c>
      <c r="F47" s="53">
        <v>1440</v>
      </c>
      <c r="G47" s="53">
        <f t="shared" si="1"/>
        <v>558720</v>
      </c>
    </row>
    <row r="48" spans="1:11" ht="12.75" customHeight="1">
      <c r="A48" s="23"/>
      <c r="B48" s="111" t="s">
        <v>69</v>
      </c>
      <c r="C48" s="54"/>
      <c r="D48" s="16"/>
      <c r="E48" s="54"/>
      <c r="F48" s="53"/>
      <c r="G48" s="53"/>
    </row>
    <row r="49" spans="1:7" ht="12.75" customHeight="1">
      <c r="A49" s="23"/>
      <c r="B49" s="15" t="s">
        <v>70</v>
      </c>
      <c r="C49" s="54" t="s">
        <v>71</v>
      </c>
      <c r="D49" s="16">
        <v>250</v>
      </c>
      <c r="E49" s="54" t="s">
        <v>34</v>
      </c>
      <c r="F49" s="53">
        <v>216</v>
      </c>
      <c r="G49" s="53">
        <f t="shared" si="1"/>
        <v>54000</v>
      </c>
    </row>
    <row r="50" spans="1:7" ht="12.75" customHeight="1">
      <c r="A50" s="23"/>
      <c r="B50" s="15" t="s">
        <v>72</v>
      </c>
      <c r="C50" s="54" t="s">
        <v>73</v>
      </c>
      <c r="D50" s="16">
        <v>0.5</v>
      </c>
      <c r="E50" s="54" t="s">
        <v>34</v>
      </c>
      <c r="F50" s="53">
        <v>67744</v>
      </c>
      <c r="G50" s="53">
        <f t="shared" si="1"/>
        <v>33872</v>
      </c>
    </row>
    <row r="51" spans="1:7" ht="12.75" customHeight="1">
      <c r="A51" s="23"/>
      <c r="B51" s="15" t="s">
        <v>74</v>
      </c>
      <c r="C51" s="51" t="s">
        <v>75</v>
      </c>
      <c r="D51" s="52">
        <v>10</v>
      </c>
      <c r="E51" s="51" t="s">
        <v>34</v>
      </c>
      <c r="F51" s="53">
        <v>360</v>
      </c>
      <c r="G51" s="53">
        <f t="shared" si="1"/>
        <v>3600</v>
      </c>
    </row>
    <row r="52" spans="1:7" ht="12.75" customHeight="1">
      <c r="A52" s="23"/>
      <c r="B52" s="15" t="s">
        <v>76</v>
      </c>
      <c r="C52" s="54" t="s">
        <v>73</v>
      </c>
      <c r="D52" s="16">
        <v>1</v>
      </c>
      <c r="E52" s="54" t="s">
        <v>34</v>
      </c>
      <c r="F52" s="53">
        <v>47000</v>
      </c>
      <c r="G52" s="53">
        <f t="shared" si="1"/>
        <v>47000</v>
      </c>
    </row>
    <row r="53" spans="1:7" ht="12.75" customHeight="1">
      <c r="A53" s="23"/>
      <c r="B53" s="15" t="s">
        <v>77</v>
      </c>
      <c r="C53" s="51" t="s">
        <v>75</v>
      </c>
      <c r="D53" s="52">
        <v>1</v>
      </c>
      <c r="E53" s="51" t="s">
        <v>34</v>
      </c>
      <c r="F53" s="53">
        <v>9000</v>
      </c>
      <c r="G53" s="53">
        <f t="shared" si="1"/>
        <v>9000</v>
      </c>
    </row>
    <row r="54" spans="1:7" ht="12.75" customHeight="1">
      <c r="A54" s="23"/>
      <c r="B54" s="15" t="s">
        <v>78</v>
      </c>
      <c r="C54" s="51" t="s">
        <v>75</v>
      </c>
      <c r="D54" s="52">
        <v>10</v>
      </c>
      <c r="E54" s="51" t="s">
        <v>34</v>
      </c>
      <c r="F54" s="53">
        <v>3000</v>
      </c>
      <c r="G54" s="53">
        <f t="shared" si="1"/>
        <v>30000</v>
      </c>
    </row>
    <row r="55" spans="1:7" ht="12.75" customHeight="1">
      <c r="A55" s="23"/>
      <c r="B55" s="15" t="s">
        <v>79</v>
      </c>
      <c r="C55" s="54" t="s">
        <v>80</v>
      </c>
      <c r="D55" s="16">
        <v>6</v>
      </c>
      <c r="E55" s="54" t="s">
        <v>34</v>
      </c>
      <c r="F55" s="53">
        <v>17630</v>
      </c>
      <c r="G55" s="53">
        <f t="shared" si="1"/>
        <v>105780</v>
      </c>
    </row>
    <row r="56" spans="1:7" ht="13.5" customHeight="1">
      <c r="A56" s="5"/>
      <c r="B56" s="55" t="s">
        <v>81</v>
      </c>
      <c r="C56" s="56"/>
      <c r="D56" s="56"/>
      <c r="E56" s="56"/>
      <c r="F56" s="57"/>
      <c r="G56" s="58">
        <f>SUM(G42:G55)</f>
        <v>2112772</v>
      </c>
    </row>
    <row r="57" spans="1:7" ht="12" customHeight="1">
      <c r="A57" s="2"/>
      <c r="B57" s="42"/>
      <c r="C57" s="43"/>
      <c r="D57" s="43"/>
      <c r="E57" s="59"/>
      <c r="F57" s="44"/>
      <c r="G57" s="44"/>
    </row>
    <row r="58" spans="1:7" ht="12" customHeight="1">
      <c r="A58" s="5"/>
      <c r="B58" s="38" t="s">
        <v>82</v>
      </c>
      <c r="C58" s="39"/>
      <c r="D58" s="40"/>
      <c r="E58" s="40"/>
      <c r="F58" s="41"/>
      <c r="G58" s="41"/>
    </row>
    <row r="59" spans="1:7" ht="24" customHeight="1">
      <c r="A59" s="5"/>
      <c r="B59" s="45" t="s">
        <v>83</v>
      </c>
      <c r="C59" s="46" t="s">
        <v>58</v>
      </c>
      <c r="D59" s="46" t="s">
        <v>59</v>
      </c>
      <c r="E59" s="45" t="s">
        <v>29</v>
      </c>
      <c r="F59" s="46" t="s">
        <v>30</v>
      </c>
      <c r="G59" s="45" t="s">
        <v>31</v>
      </c>
    </row>
    <row r="60" spans="1:7" ht="12.75" customHeight="1">
      <c r="A60" s="23"/>
      <c r="B60" s="12" t="s">
        <v>84</v>
      </c>
      <c r="C60" s="51" t="s">
        <v>75</v>
      </c>
      <c r="D60" s="53">
        <v>1</v>
      </c>
      <c r="E60" s="31" t="s">
        <v>34</v>
      </c>
      <c r="F60" s="53">
        <v>3000</v>
      </c>
      <c r="G60" s="53">
        <f>(D60*F60)</f>
        <v>3000</v>
      </c>
    </row>
    <row r="61" spans="1:7" ht="13.5" customHeight="1">
      <c r="A61" s="5"/>
      <c r="B61" s="12" t="s">
        <v>85</v>
      </c>
      <c r="C61" s="31" t="s">
        <v>86</v>
      </c>
      <c r="D61" s="32">
        <v>300</v>
      </c>
      <c r="E61" s="31" t="s">
        <v>87</v>
      </c>
      <c r="F61" s="17">
        <v>800</v>
      </c>
      <c r="G61" s="17">
        <f t="shared" ref="G61" si="2">(D61*F61)</f>
        <v>240000</v>
      </c>
    </row>
    <row r="62" spans="1:7" ht="12" customHeight="1">
      <c r="A62" s="2"/>
      <c r="B62" s="60" t="s">
        <v>88</v>
      </c>
      <c r="C62" s="61"/>
      <c r="D62" s="61"/>
      <c r="E62" s="61"/>
      <c r="F62" s="62"/>
      <c r="G62" s="63">
        <f>SUM(G60:G61)</f>
        <v>243000</v>
      </c>
    </row>
    <row r="63" spans="1:7" ht="12" customHeight="1">
      <c r="A63" s="70"/>
      <c r="B63" s="73"/>
      <c r="C63" s="73"/>
      <c r="D63" s="73"/>
      <c r="E63" s="73"/>
      <c r="F63" s="74"/>
      <c r="G63" s="74"/>
    </row>
    <row r="64" spans="1:7" ht="12" customHeight="1">
      <c r="A64" s="70"/>
      <c r="B64" s="75" t="s">
        <v>89</v>
      </c>
      <c r="C64" s="76"/>
      <c r="D64" s="76"/>
      <c r="E64" s="76"/>
      <c r="F64" s="76"/>
      <c r="G64" s="77">
        <f>G25+G30+G38+G56+G62</f>
        <v>3025772</v>
      </c>
    </row>
    <row r="65" spans="1:8" ht="12" customHeight="1">
      <c r="A65" s="70"/>
      <c r="B65" s="78" t="s">
        <v>90</v>
      </c>
      <c r="C65" s="65"/>
      <c r="D65" s="65"/>
      <c r="E65" s="65"/>
      <c r="F65" s="65"/>
      <c r="G65" s="79">
        <f>G64*0.05</f>
        <v>151288.6</v>
      </c>
    </row>
    <row r="66" spans="1:8" ht="12" customHeight="1">
      <c r="A66" s="70"/>
      <c r="B66" s="80" t="s">
        <v>91</v>
      </c>
      <c r="C66" s="64"/>
      <c r="D66" s="64"/>
      <c r="E66" s="64"/>
      <c r="F66" s="64"/>
      <c r="G66" s="81">
        <f>G65+G64</f>
        <v>3177060.6</v>
      </c>
    </row>
    <row r="67" spans="1:8" ht="12" customHeight="1">
      <c r="A67" s="70"/>
      <c r="B67" s="78" t="s">
        <v>92</v>
      </c>
      <c r="C67" s="65"/>
      <c r="D67" s="65"/>
      <c r="E67" s="65"/>
      <c r="F67" s="65"/>
      <c r="G67" s="79">
        <f>G12</f>
        <v>3750000</v>
      </c>
    </row>
    <row r="68" spans="1:8" ht="12" customHeight="1">
      <c r="A68" s="70"/>
      <c r="B68" s="82" t="s">
        <v>93</v>
      </c>
      <c r="C68" s="83"/>
      <c r="D68" s="83"/>
      <c r="E68" s="83"/>
      <c r="F68" s="83"/>
      <c r="G68" s="84">
        <f>G67-G66</f>
        <v>572939.39999999991</v>
      </c>
    </row>
    <row r="69" spans="1:8" ht="12.75" customHeight="1">
      <c r="A69" s="70"/>
      <c r="B69" s="71" t="s">
        <v>94</v>
      </c>
      <c r="C69" s="72"/>
      <c r="D69" s="72"/>
      <c r="E69" s="72"/>
      <c r="F69" s="72"/>
      <c r="G69" s="67"/>
    </row>
    <row r="70" spans="1:8" ht="12" customHeight="1" thickBot="1">
      <c r="A70" s="70"/>
      <c r="B70" s="85"/>
      <c r="C70" s="72"/>
      <c r="D70" s="72"/>
      <c r="E70" s="72"/>
      <c r="F70" s="72"/>
      <c r="G70" s="67"/>
    </row>
    <row r="71" spans="1:8" ht="12" customHeight="1">
      <c r="A71" s="70"/>
      <c r="B71" s="87" t="s">
        <v>95</v>
      </c>
      <c r="C71" s="88"/>
      <c r="D71" s="88"/>
      <c r="E71" s="88"/>
      <c r="F71" s="89"/>
      <c r="G71" s="67"/>
    </row>
    <row r="72" spans="1:8" ht="12" customHeight="1">
      <c r="A72" s="70"/>
      <c r="B72" s="90" t="s">
        <v>96</v>
      </c>
      <c r="C72" s="69"/>
      <c r="D72" s="69"/>
      <c r="E72" s="69"/>
      <c r="F72" s="91"/>
      <c r="G72" s="67"/>
    </row>
    <row r="73" spans="1:8" ht="12" customHeight="1">
      <c r="A73" s="70"/>
      <c r="B73" s="90" t="s">
        <v>97</v>
      </c>
      <c r="C73" s="69"/>
      <c r="D73" s="69"/>
      <c r="E73" s="69"/>
      <c r="F73" s="91"/>
      <c r="G73" s="67"/>
    </row>
    <row r="74" spans="1:8" ht="12" customHeight="1">
      <c r="A74" s="70"/>
      <c r="B74" s="90" t="s">
        <v>98</v>
      </c>
      <c r="C74" s="69"/>
      <c r="D74" s="69"/>
      <c r="E74" s="69"/>
      <c r="F74" s="91"/>
      <c r="G74" s="67"/>
    </row>
    <row r="75" spans="1:8" ht="12" customHeight="1">
      <c r="A75" s="70"/>
      <c r="B75" s="90" t="s">
        <v>99</v>
      </c>
      <c r="C75" s="69"/>
      <c r="D75" s="69"/>
      <c r="E75" s="69"/>
      <c r="F75" s="91"/>
      <c r="G75" s="67"/>
    </row>
    <row r="76" spans="1:8" ht="12.75" customHeight="1">
      <c r="A76" s="70"/>
      <c r="B76" s="90" t="s">
        <v>100</v>
      </c>
      <c r="C76" s="69"/>
      <c r="D76" s="69"/>
      <c r="E76" s="69"/>
      <c r="F76" s="91"/>
      <c r="G76" s="67"/>
    </row>
    <row r="77" spans="1:8" ht="12.75" customHeight="1" thickBot="1">
      <c r="A77" s="70"/>
      <c r="B77" s="92" t="s">
        <v>101</v>
      </c>
      <c r="C77" s="93"/>
      <c r="D77" s="93"/>
      <c r="E77" s="93"/>
      <c r="F77" s="94"/>
      <c r="G77" s="67"/>
    </row>
    <row r="78" spans="1:8" ht="15" customHeight="1">
      <c r="A78" s="70"/>
      <c r="B78" s="86"/>
      <c r="C78" s="69"/>
      <c r="D78" s="69"/>
      <c r="E78" s="69"/>
      <c r="F78" s="69"/>
      <c r="G78" s="67"/>
    </row>
    <row r="79" spans="1:8" ht="12" customHeight="1" thickBot="1">
      <c r="A79" s="70"/>
      <c r="B79" s="141" t="s">
        <v>102</v>
      </c>
      <c r="C79" s="142"/>
      <c r="D79" s="112"/>
      <c r="E79" s="113"/>
      <c r="F79" s="113"/>
      <c r="G79" s="67"/>
      <c r="H79" s="114"/>
    </row>
    <row r="80" spans="1:8" ht="12" customHeight="1">
      <c r="A80" s="70"/>
      <c r="B80" s="115" t="s">
        <v>83</v>
      </c>
      <c r="C80" s="116" t="s">
        <v>103</v>
      </c>
      <c r="D80" s="117" t="s">
        <v>104</v>
      </c>
      <c r="E80" s="113"/>
      <c r="F80" s="113"/>
      <c r="G80" s="67"/>
      <c r="H80" s="114"/>
    </row>
    <row r="81" spans="1:8" ht="12" customHeight="1">
      <c r="A81" s="70"/>
      <c r="B81" s="118" t="s">
        <v>105</v>
      </c>
      <c r="C81" s="119">
        <f>G25</f>
        <v>480000</v>
      </c>
      <c r="D81" s="120">
        <f>(C81/C87)</f>
        <v>0.15108304827424443</v>
      </c>
      <c r="E81" s="113"/>
      <c r="F81" s="113"/>
      <c r="G81" s="67"/>
      <c r="H81" s="114"/>
    </row>
    <row r="82" spans="1:8" ht="12" customHeight="1">
      <c r="A82" s="70"/>
      <c r="B82" s="118" t="s">
        <v>106</v>
      </c>
      <c r="C82" s="119">
        <f>G30</f>
        <v>15000</v>
      </c>
      <c r="D82" s="120">
        <f>(C82/C87)</f>
        <v>4.7213452585701384E-3</v>
      </c>
      <c r="E82" s="113"/>
      <c r="F82" s="113"/>
      <c r="G82" s="67"/>
      <c r="H82" s="114"/>
    </row>
    <row r="83" spans="1:8" ht="12" customHeight="1">
      <c r="A83" s="70"/>
      <c r="B83" s="118" t="s">
        <v>107</v>
      </c>
      <c r="C83" s="119">
        <f>G38</f>
        <v>175000</v>
      </c>
      <c r="D83" s="120">
        <f>(C83/C87)</f>
        <v>5.5082361349984947E-2</v>
      </c>
      <c r="E83" s="113"/>
      <c r="F83" s="113"/>
      <c r="G83" s="67"/>
      <c r="H83" s="114"/>
    </row>
    <row r="84" spans="1:8" ht="12" customHeight="1">
      <c r="A84" s="70"/>
      <c r="B84" s="118" t="s">
        <v>57</v>
      </c>
      <c r="C84" s="119">
        <f>G56</f>
        <v>2112772</v>
      </c>
      <c r="D84" s="120">
        <f>(C84/C87)</f>
        <v>0.66500840430931663</v>
      </c>
      <c r="E84" s="113"/>
      <c r="F84" s="113"/>
      <c r="G84" s="67"/>
      <c r="H84" s="114"/>
    </row>
    <row r="85" spans="1:8" ht="12" customHeight="1">
      <c r="A85" s="70"/>
      <c r="B85" s="118" t="s">
        <v>108</v>
      </c>
      <c r="C85" s="121">
        <f>G62</f>
        <v>243000</v>
      </c>
      <c r="D85" s="120">
        <f>(C85/C87)</f>
        <v>7.6485793188836249E-2</v>
      </c>
      <c r="E85" s="122"/>
      <c r="F85" s="122"/>
      <c r="G85" s="67"/>
      <c r="H85" s="114"/>
    </row>
    <row r="86" spans="1:8" ht="12.75" customHeight="1">
      <c r="A86" s="70"/>
      <c r="B86" s="118" t="s">
        <v>109</v>
      </c>
      <c r="C86" s="121">
        <f>G65</f>
        <v>151288.6</v>
      </c>
      <c r="D86" s="120">
        <f>(C86/C87)</f>
        <v>4.7619047619047616E-2</v>
      </c>
      <c r="E86" s="122"/>
      <c r="F86" s="122"/>
      <c r="G86" s="67"/>
      <c r="H86" s="114"/>
    </row>
    <row r="87" spans="1:8" ht="12" customHeight="1" thickBot="1">
      <c r="A87" s="70"/>
      <c r="B87" s="123" t="s">
        <v>110</v>
      </c>
      <c r="C87" s="124">
        <f>SUM(C81:C86)</f>
        <v>3177060.6</v>
      </c>
      <c r="D87" s="125">
        <f>SUM(D81:D86)</f>
        <v>1</v>
      </c>
      <c r="E87" s="122"/>
      <c r="F87" s="122"/>
      <c r="G87" s="67"/>
      <c r="H87" s="114"/>
    </row>
    <row r="88" spans="1:8" ht="12.75" customHeight="1">
      <c r="A88" s="70"/>
      <c r="B88" s="126"/>
      <c r="C88" s="127"/>
      <c r="D88" s="127"/>
      <c r="E88" s="127"/>
      <c r="F88" s="127"/>
      <c r="G88" s="67"/>
      <c r="H88" s="114"/>
    </row>
    <row r="89" spans="1:8" ht="12" customHeight="1">
      <c r="A89" s="66"/>
      <c r="B89" s="128"/>
      <c r="C89" s="127"/>
      <c r="D89" s="127"/>
      <c r="E89" s="127"/>
      <c r="F89" s="127"/>
      <c r="G89" s="67"/>
      <c r="H89" s="114"/>
    </row>
    <row r="90" spans="1:8" ht="12" customHeight="1" thickBot="1">
      <c r="A90" s="70"/>
      <c r="B90" s="129"/>
      <c r="C90" s="130" t="s">
        <v>111</v>
      </c>
      <c r="D90" s="131"/>
      <c r="E90" s="132"/>
      <c r="F90" s="133"/>
      <c r="G90" s="67"/>
      <c r="H90" s="114"/>
    </row>
    <row r="91" spans="1:8" ht="12.75" customHeight="1">
      <c r="A91" s="70"/>
      <c r="B91" s="134" t="s">
        <v>112</v>
      </c>
      <c r="C91" s="135">
        <v>8</v>
      </c>
      <c r="D91" s="135">
        <v>10</v>
      </c>
      <c r="E91" s="136">
        <v>12</v>
      </c>
      <c r="F91" s="137"/>
      <c r="G91" s="68"/>
      <c r="H91" s="114"/>
    </row>
    <row r="92" spans="1:8" ht="15.6" customHeight="1" thickBot="1">
      <c r="A92" s="70"/>
      <c r="B92" s="123" t="s">
        <v>113</v>
      </c>
      <c r="C92" s="124">
        <f>(G66/C91)</f>
        <v>397132.57500000001</v>
      </c>
      <c r="D92" s="124">
        <f>(G66/D91)</f>
        <v>317706.06</v>
      </c>
      <c r="E92" s="138">
        <f>(G66/E91)</f>
        <v>264755.05</v>
      </c>
      <c r="F92" s="137"/>
      <c r="G92" s="68"/>
      <c r="H92" s="114"/>
    </row>
    <row r="93" spans="1:8" ht="11.25" customHeight="1">
      <c r="B93" s="139" t="s">
        <v>114</v>
      </c>
      <c r="C93" s="140"/>
      <c r="D93" s="140"/>
      <c r="E93" s="140"/>
      <c r="F93" s="140"/>
      <c r="G93" s="140"/>
      <c r="H93" s="114"/>
    </row>
    <row r="94" spans="1:8" ht="11.25" customHeight="1">
      <c r="B94" s="114"/>
      <c r="C94" s="114"/>
      <c r="D94" s="114"/>
      <c r="E94" s="114"/>
      <c r="F94" s="114"/>
      <c r="G94" s="114"/>
      <c r="H94" s="114"/>
    </row>
    <row r="95" spans="1:8" ht="11.25" customHeight="1">
      <c r="B95" s="114"/>
      <c r="C95" s="114"/>
      <c r="D95" s="114"/>
      <c r="E95" s="114"/>
      <c r="F95" s="114"/>
      <c r="G95" s="114"/>
      <c r="H95" s="114"/>
    </row>
    <row r="96" spans="1:8" ht="11.25" customHeight="1">
      <c r="B96" s="114"/>
      <c r="C96" s="114"/>
      <c r="D96" s="114"/>
      <c r="E96" s="114"/>
      <c r="F96" s="114"/>
      <c r="G96" s="114"/>
      <c r="H96" s="114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2022-06-30T19:13:07Z</dcterms:modified>
  <cp:category/>
  <cp:contentStatus/>
</cp:coreProperties>
</file>