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EMUCO\"/>
    </mc:Choice>
  </mc:AlternateContent>
  <bookViews>
    <workbookView xWindow="0" yWindow="0" windowWidth="20490" windowHeight="7755"/>
  </bookViews>
  <sheets>
    <sheet name="Bovinos" sheetId="1" r:id="rId1"/>
  </sheets>
  <definedNames>
    <definedName name="_xlnm.Print_Area" localSheetId="0">Bovinos!$A$1:$G$89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1" l="1"/>
  <c r="C79" i="1"/>
  <c r="C77" i="1"/>
  <c r="C82" i="1"/>
  <c r="G12" i="1" l="1"/>
  <c r="G57" i="1" l="1"/>
  <c r="G52" i="1" l="1"/>
  <c r="G51" i="1"/>
  <c r="G32" i="1"/>
  <c r="G47" i="1"/>
  <c r="G49" i="1" l="1"/>
  <c r="G46" i="1"/>
  <c r="G45" i="1" l="1"/>
  <c r="G44" i="1"/>
  <c r="G48" i="1"/>
  <c r="G42" i="1" l="1"/>
  <c r="G39" i="1"/>
  <c r="C83" i="1" l="1"/>
  <c r="D80" i="1" s="1"/>
  <c r="G58" i="1"/>
  <c r="G41" i="1"/>
  <c r="G38" i="1"/>
  <c r="G31" i="1"/>
  <c r="G21" i="1"/>
  <c r="G63" i="1"/>
  <c r="D77" i="1" l="1"/>
  <c r="D81" i="1"/>
  <c r="D82" i="1"/>
  <c r="G22" i="1"/>
  <c r="D79" i="1"/>
  <c r="G53" i="1"/>
  <c r="G33" i="1"/>
  <c r="D83" i="1" l="1"/>
  <c r="G60" i="1"/>
  <c r="G61" i="1" s="1"/>
  <c r="G62" i="1" s="1"/>
  <c r="D88" i="1" l="1"/>
  <c r="G64" i="1"/>
  <c r="C88" i="1"/>
  <c r="E88" i="1"/>
</calcChain>
</file>

<file path=xl/sharedStrings.xml><?xml version="1.0" encoding="utf-8"?>
<sst xmlns="http://schemas.openxmlformats.org/spreadsheetml/2006/main" count="143" uniqueCount="109">
  <si>
    <t>RUBRO O CULTIVO</t>
  </si>
  <si>
    <t>BOVINOS</t>
  </si>
  <si>
    <t>RENDIMIENTO (Kg carne/Há.)</t>
  </si>
  <si>
    <t>RAZA</t>
  </si>
  <si>
    <t>CLAVEL, ANGUS ROJO, MESTIZOS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</si>
  <si>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</si>
  <si>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</si>
  <si>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</si>
  <si>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</si>
  <si>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</si>
  <si>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</si>
  <si>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</si>
  <si>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</si>
  <si>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</si>
  <si>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</si>
  <si>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</si>
  <si>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</si>
  <si>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</si>
  <si>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</si>
  <si>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</si>
  <si>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</si>
  <si>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</si>
  <si>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</si>
  <si>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CUIDADOS REBAÑO</t>
  </si>
  <si>
    <t>JH</t>
  </si>
  <si>
    <t>Abril-Abril</t>
  </si>
  <si>
    <t>Subtotal Jornadas Hombre</t>
  </si>
  <si>
    <t>JORNADAS ANIMAL</t>
  </si>
  <si>
    <t>Subtotal Jornadas Animal</t>
  </si>
  <si>
    <t>MAQUINARIA</t>
  </si>
  <si>
    <t>Aplicar Fertilizante</t>
  </si>
  <si>
    <t>JM</t>
  </si>
  <si>
    <t>Mayo y Agosto</t>
  </si>
  <si>
    <t>Aplicación Insecticida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</si>
  <si>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</si>
  <si>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</si>
  <si>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</si>
  <si>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</si>
  <si>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</si>
  <si>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</si>
  <si>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</si>
  <si>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</si>
  <si>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</si>
  <si>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Agosto-Septiembre</t>
  </si>
  <si>
    <t>SFT</t>
  </si>
  <si>
    <t>ALIMENTACION</t>
  </si>
  <si>
    <t>Fardos</t>
  </si>
  <si>
    <t>Un</t>
  </si>
  <si>
    <t>Mayo-Septiembre</t>
  </si>
  <si>
    <t>Pradera Suplementaria</t>
  </si>
  <si>
    <t>ha</t>
  </si>
  <si>
    <t>Julio-Septiembre</t>
  </si>
  <si>
    <t>SANIDAD</t>
  </si>
  <si>
    <t>Anticlostridiales</t>
  </si>
  <si>
    <t>Dósis</t>
  </si>
  <si>
    <t>Abril y Octubre</t>
  </si>
  <si>
    <t>Antiparasitario</t>
  </si>
  <si>
    <t>Vitamina ADE</t>
  </si>
  <si>
    <t>Arete Insecticida</t>
  </si>
  <si>
    <t>Diciembre-Enero</t>
  </si>
  <si>
    <t>DIIO</t>
  </si>
  <si>
    <t>Otoño o Primavera</t>
  </si>
  <si>
    <t>Insumos Castración</t>
  </si>
  <si>
    <t>Noviembre</t>
  </si>
  <si>
    <t>INSECTICIDA</t>
  </si>
  <si>
    <t>Zero</t>
  </si>
  <si>
    <t>Lt</t>
  </si>
  <si>
    <t>Inseminación</t>
  </si>
  <si>
    <t>Octubre-Noviembre</t>
  </si>
  <si>
    <t>Subtotal Insumos</t>
  </si>
  <si>
    <t>OTROS</t>
  </si>
  <si>
    <t>Item</t>
  </si>
  <si>
    <t>Mantención Cercos</t>
  </si>
  <si>
    <t>Noviembre-Enero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</si>
  <si>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</si>
  <si>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</si>
  <si>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</si>
  <si>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</si>
  <si>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</si>
  <si>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</si>
  <si>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</si>
  <si>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</si>
  <si>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</si>
  <si>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</si>
  <si>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</si>
  <si>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</si>
  <si>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</si>
  <si>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</si>
  <si>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</si>
  <si>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</si>
  <si>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</si>
  <si>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</si>
  <si>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</si>
  <si>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</si>
  <si>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($/kilo)</t>
  </si>
  <si>
    <t>Rendimiento (Kg. carne/hà)</t>
  </si>
  <si>
    <t>MEDIO</t>
  </si>
  <si>
    <t>ARAUCANÍA</t>
  </si>
  <si>
    <t>FERIA, MERCADO LOCAL</t>
  </si>
  <si>
    <t>NO HAY</t>
  </si>
  <si>
    <t>Abril de 2023</t>
  </si>
  <si>
    <t>TEMUCO</t>
  </si>
  <si>
    <t>TEMUCO-FREIRE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</si>
  <si>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</si>
  <si>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</si>
  <si>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</si>
  <si>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Costo unitario ($/Kg de carne) (*)</t>
  </si>
  <si>
    <t>PRECIO ESPERADO ($/KG CARNE)</t>
  </si>
  <si>
    <t>SEMESTRE 2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</si>
</sst>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0" x14ac:knownFonts="1">
    <font>
      <sz val="11"/>
      <color indexed="8"/>
      <name val="Calibri"/>
    </font>
    <font>
      <sz val="7"/>
      <color indexed="8"/>
      <name val="Calibri"/>
      <family val="2"/>
    </font>
    <font>
      <u/>
      <sz val="8"/>
      <color indexed="8"/>
      <name val="Arial Narrow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9" xfId="0" applyFont="1" applyFill="1" applyBorder="1" applyAlignment="1"/>
    <xf numFmtId="0" fontId="1" fillId="2" borderId="21" xfId="0" applyFont="1" applyFill="1" applyBorder="1" applyAlignment="1"/>
    <xf numFmtId="0" fontId="0" fillId="2" borderId="23" xfId="0" applyFont="1" applyFill="1" applyBorder="1" applyAlignment="1"/>
    <xf numFmtId="49" fontId="1" fillId="2" borderId="21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0" fillId="2" borderId="56" xfId="0" applyFont="1" applyFill="1" applyBorder="1" applyAlignment="1"/>
    <xf numFmtId="0" fontId="4" fillId="2" borderId="21" xfId="0" applyFont="1" applyFill="1" applyBorder="1" applyAlignment="1">
      <alignment vertical="center"/>
    </xf>
    <xf numFmtId="49" fontId="5" fillId="3" borderId="55" xfId="0" applyNumberFormat="1" applyFont="1" applyFill="1" applyBorder="1" applyAlignment="1">
      <alignment horizontal="left" vertical="center" wrapText="1"/>
    </xf>
    <xf numFmtId="49" fontId="3" fillId="2" borderId="62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left"/>
    </xf>
    <xf numFmtId="49" fontId="3" fillId="2" borderId="55" xfId="0" applyNumberFormat="1" applyFont="1" applyFill="1" applyBorder="1" applyAlignment="1">
      <alignment horizontal="left" vertical="center" wrapText="1"/>
    </xf>
    <xf numFmtId="49" fontId="3" fillId="2" borderId="62" xfId="0" applyNumberFormat="1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left"/>
    </xf>
    <xf numFmtId="49" fontId="3" fillId="2" borderId="62" xfId="0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/>
    </xf>
    <xf numFmtId="3" fontId="3" fillId="2" borderId="5" xfId="0" applyNumberFormat="1" applyFont="1" applyFill="1" applyBorder="1" applyAlignment="1">
      <alignment horizontal="left" wrapText="1"/>
    </xf>
    <xf numFmtId="14" fontId="3" fillId="2" borderId="62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 wrapText="1"/>
    </xf>
    <xf numFmtId="0" fontId="3" fillId="2" borderId="63" xfId="0" applyFont="1" applyFill="1" applyBorder="1" applyAlignment="1">
      <alignment horizontal="left" wrapText="1"/>
    </xf>
    <xf numFmtId="14" fontId="3" fillId="2" borderId="7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49" fontId="5" fillId="5" borderId="11" xfId="0" applyNumberFormat="1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 wrapText="1"/>
    </xf>
    <xf numFmtId="49" fontId="4" fillId="3" borderId="5" xfId="0" applyNumberFormat="1" applyFont="1" applyFill="1" applyBorder="1" applyAlignment="1">
      <alignment horizontal="left" vertical="center"/>
    </xf>
    <xf numFmtId="0" fontId="3" fillId="2" borderId="59" xfId="0" applyFont="1" applyFill="1" applyBorder="1" applyAlignment="1">
      <alignment horizontal="left"/>
    </xf>
    <xf numFmtId="3" fontId="3" fillId="2" borderId="10" xfId="0" applyNumberFormat="1" applyFont="1" applyFill="1" applyBorder="1" applyAlignment="1">
      <alignment horizontal="left"/>
    </xf>
    <xf numFmtId="49" fontId="5" fillId="5" borderId="55" xfId="0" applyNumberFormat="1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/>
    </xf>
    <xf numFmtId="49" fontId="5" fillId="3" borderId="55" xfId="0" applyNumberFormat="1" applyFont="1" applyFill="1" applyBorder="1" applyAlignment="1">
      <alignment horizontal="left" vertical="center"/>
    </xf>
    <xf numFmtId="0" fontId="3" fillId="2" borderId="55" xfId="0" applyFont="1" applyFill="1" applyBorder="1" applyAlignment="1">
      <alignment horizontal="left" vertical="center"/>
    </xf>
    <xf numFmtId="49" fontId="4" fillId="3" borderId="55" xfId="0" applyNumberFormat="1" applyFont="1" applyFill="1" applyBorder="1" applyAlignment="1">
      <alignment horizontal="left" vertical="center"/>
    </xf>
    <xf numFmtId="0" fontId="4" fillId="3" borderId="55" xfId="0" applyFont="1" applyFill="1" applyBorder="1" applyAlignment="1">
      <alignment horizontal="left" vertical="center"/>
    </xf>
    <xf numFmtId="0" fontId="3" fillId="2" borderId="60" xfId="0" applyFont="1" applyFill="1" applyBorder="1" applyAlignment="1">
      <alignment horizontal="left"/>
    </xf>
    <xf numFmtId="0" fontId="3" fillId="2" borderId="57" xfId="0" applyFont="1" applyFill="1" applyBorder="1" applyAlignment="1">
      <alignment horizontal="left"/>
    </xf>
    <xf numFmtId="3" fontId="3" fillId="2" borderId="57" xfId="0" applyNumberFormat="1" applyFont="1" applyFill="1" applyBorder="1" applyAlignment="1">
      <alignment horizontal="left"/>
    </xf>
    <xf numFmtId="49" fontId="3" fillId="2" borderId="61" xfId="0" applyNumberFormat="1" applyFont="1" applyFill="1" applyBorder="1" applyAlignment="1">
      <alignment horizontal="left" wrapText="1"/>
    </xf>
    <xf numFmtId="49" fontId="4" fillId="3" borderId="13" xfId="0" applyNumberFormat="1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3" fontId="3" fillId="2" borderId="16" xfId="0" applyNumberFormat="1" applyFont="1" applyFill="1" applyBorder="1" applyAlignment="1">
      <alignment horizontal="left"/>
    </xf>
    <xf numFmtId="49" fontId="7" fillId="2" borderId="61" xfId="0" applyNumberFormat="1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49" fontId="7" fillId="2" borderId="54" xfId="0" applyNumberFormat="1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49" fontId="5" fillId="5" borderId="13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left" vertical="center" wrapText="1"/>
    </xf>
    <xf numFmtId="49" fontId="4" fillId="3" borderId="18" xfId="0" applyNumberFormat="1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3" fontId="3" fillId="2" borderId="24" xfId="0" applyNumberFormat="1" applyFont="1" applyFill="1" applyBorder="1" applyAlignment="1">
      <alignment horizontal="left"/>
    </xf>
    <xf numFmtId="49" fontId="5" fillId="5" borderId="25" xfId="0" applyNumberFormat="1" applyFont="1" applyFill="1" applyBorder="1" applyAlignment="1">
      <alignment horizontal="left" vertical="center"/>
    </xf>
    <xf numFmtId="0" fontId="5" fillId="5" borderId="26" xfId="0" applyFont="1" applyFill="1" applyBorder="1" applyAlignment="1">
      <alignment horizontal="left" vertical="center"/>
    </xf>
    <xf numFmtId="164" fontId="5" fillId="5" borderId="27" xfId="0" applyNumberFormat="1" applyFont="1" applyFill="1" applyBorder="1" applyAlignment="1">
      <alignment horizontal="left" vertical="center"/>
    </xf>
    <xf numFmtId="49" fontId="5" fillId="3" borderId="28" xfId="0" applyNumberFormat="1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164" fontId="5" fillId="3" borderId="29" xfId="0" applyNumberFormat="1" applyFont="1" applyFill="1" applyBorder="1" applyAlignment="1">
      <alignment horizontal="left" vertical="center"/>
    </xf>
    <xf numFmtId="49" fontId="5" fillId="5" borderId="28" xfId="0" applyNumberFormat="1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164" fontId="5" fillId="5" borderId="29" xfId="0" applyNumberFormat="1" applyFont="1" applyFill="1" applyBorder="1" applyAlignment="1">
      <alignment horizontal="left" vertical="center"/>
    </xf>
    <xf numFmtId="49" fontId="5" fillId="5" borderId="30" xfId="0" applyNumberFormat="1" applyFont="1" applyFill="1" applyBorder="1" applyAlignment="1">
      <alignment horizontal="left" vertical="center"/>
    </xf>
    <xf numFmtId="0" fontId="5" fillId="5" borderId="31" xfId="0" applyFont="1" applyFill="1" applyBorder="1" applyAlignment="1">
      <alignment horizontal="left" vertical="center"/>
    </xf>
    <xf numFmtId="164" fontId="5" fillId="5" borderId="31" xfId="0" applyNumberFormat="1" applyFont="1" applyFill="1" applyBorder="1" applyAlignment="1">
      <alignment horizontal="left" vertical="center"/>
    </xf>
    <xf numFmtId="49" fontId="3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49" fontId="7" fillId="2" borderId="42" xfId="0" applyNumberFormat="1" applyFont="1" applyFill="1" applyBorder="1" applyAlignment="1">
      <alignment vertical="center"/>
    </xf>
    <xf numFmtId="0" fontId="3" fillId="2" borderId="43" xfId="0" applyFont="1" applyFill="1" applyBorder="1" applyAlignment="1"/>
    <xf numFmtId="0" fontId="3" fillId="2" borderId="44" xfId="0" applyFont="1" applyFill="1" applyBorder="1" applyAlignment="1"/>
    <xf numFmtId="49" fontId="3" fillId="2" borderId="45" xfId="0" applyNumberFormat="1" applyFont="1" applyFill="1" applyBorder="1" applyAlignment="1">
      <alignment vertical="center"/>
    </xf>
    <xf numFmtId="0" fontId="3" fillId="2" borderId="21" xfId="0" applyFont="1" applyFill="1" applyBorder="1" applyAlignment="1"/>
    <xf numFmtId="0" fontId="3" fillId="2" borderId="46" xfId="0" applyFont="1" applyFill="1" applyBorder="1" applyAlignment="1"/>
    <xf numFmtId="49" fontId="3" fillId="2" borderId="47" xfId="0" applyNumberFormat="1" applyFont="1" applyFill="1" applyBorder="1" applyAlignment="1">
      <alignment vertical="center"/>
    </xf>
    <xf numFmtId="0" fontId="3" fillId="2" borderId="48" xfId="0" applyFont="1" applyFill="1" applyBorder="1" applyAlignment="1"/>
    <xf numFmtId="0" fontId="3" fillId="2" borderId="49" xfId="0" applyFont="1" applyFill="1" applyBorder="1" applyAlignment="1"/>
    <xf numFmtId="0" fontId="3" fillId="8" borderId="41" xfId="0" applyFont="1" applyFill="1" applyBorder="1" applyAlignment="1"/>
    <xf numFmtId="0" fontId="3" fillId="6" borderId="21" xfId="0" applyFont="1" applyFill="1" applyBorder="1" applyAlignment="1"/>
    <xf numFmtId="49" fontId="7" fillId="7" borderId="32" xfId="0" applyNumberFormat="1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3" fillId="7" borderId="33" xfId="0" applyNumberFormat="1" applyFont="1" applyFill="1" applyBorder="1" applyAlignment="1"/>
    <xf numFmtId="49" fontId="7" fillId="2" borderId="34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3" fillId="2" borderId="35" xfId="0" applyNumberFormat="1" applyFont="1" applyFill="1" applyBorder="1" applyAlignment="1"/>
    <xf numFmtId="0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7" fillId="7" borderId="36" xfId="0" applyNumberFormat="1" applyFont="1" applyFill="1" applyBorder="1" applyAlignment="1">
      <alignment vertical="center"/>
    </xf>
    <xf numFmtId="165" fontId="7" fillId="7" borderId="37" xfId="0" applyNumberFormat="1" applyFont="1" applyFill="1" applyBorder="1" applyAlignment="1">
      <alignment vertical="center"/>
    </xf>
    <xf numFmtId="9" fontId="7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9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7" fillId="7" borderId="51" xfId="0" applyNumberFormat="1" applyFont="1" applyFill="1" applyBorder="1" applyAlignment="1">
      <alignment vertical="center"/>
    </xf>
    <xf numFmtId="0" fontId="7" fillId="7" borderId="52" xfId="0" applyNumberFormat="1" applyFont="1" applyFill="1" applyBorder="1" applyAlignment="1">
      <alignment vertical="center"/>
    </xf>
    <xf numFmtId="0" fontId="7" fillId="7" borderId="53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164" fontId="7" fillId="2" borderId="21" xfId="0" applyNumberFormat="1" applyFont="1" applyFill="1" applyBorder="1" applyAlignment="1">
      <alignment vertical="center"/>
    </xf>
    <xf numFmtId="165" fontId="7" fillId="7" borderId="38" xfId="0" applyNumberFormat="1" applyFont="1" applyFill="1" applyBorder="1" applyAlignment="1">
      <alignment vertical="center"/>
    </xf>
    <xf numFmtId="0" fontId="3" fillId="2" borderId="5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 applyAlignment="1">
      <alignment horizontal="right" wrapText="1"/>
    </xf>
    <xf numFmtId="3" fontId="3" fillId="2" borderId="5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0" fontId="3" fillId="2" borderId="61" xfId="0" applyNumberFormat="1" applyFont="1" applyFill="1" applyBorder="1" applyAlignment="1">
      <alignment horizontal="right" wrapText="1"/>
    </xf>
    <xf numFmtId="49" fontId="3" fillId="2" borderId="61" xfId="0" applyNumberFormat="1" applyFont="1" applyFill="1" applyBorder="1" applyAlignment="1">
      <alignment horizontal="right" wrapText="1"/>
    </xf>
    <xf numFmtId="3" fontId="3" fillId="2" borderId="61" xfId="0" applyNumberFormat="1" applyFont="1" applyFill="1" applyBorder="1" applyAlignment="1">
      <alignment horizontal="right" wrapText="1"/>
    </xf>
    <xf numFmtId="0" fontId="4" fillId="3" borderId="13" xfId="0" applyFont="1" applyFill="1" applyBorder="1" applyAlignment="1">
      <alignment horizontal="right" vertical="center"/>
    </xf>
    <xf numFmtId="3" fontId="4" fillId="3" borderId="13" xfId="0" applyNumberFormat="1" applyFont="1" applyFill="1" applyBorder="1" applyAlignment="1">
      <alignment horizontal="right" vertical="center"/>
    </xf>
    <xf numFmtId="49" fontId="3" fillId="9" borderId="5" xfId="0" applyNumberFormat="1" applyFont="1" applyFill="1" applyBorder="1" applyAlignment="1">
      <alignment horizontal="left" wrapText="1"/>
    </xf>
    <xf numFmtId="0" fontId="3" fillId="2" borderId="5" xfId="0" applyNumberFormat="1" applyFont="1" applyFill="1" applyBorder="1" applyAlignment="1">
      <alignment horizontal="right"/>
    </xf>
    <xf numFmtId="49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54" xfId="0" applyFont="1" applyFill="1" applyBorder="1" applyAlignment="1">
      <alignment horizontal="right"/>
    </xf>
    <xf numFmtId="3" fontId="3" fillId="2" borderId="54" xfId="0" applyNumberFormat="1" applyFont="1" applyFill="1" applyBorder="1" applyAlignment="1">
      <alignment horizontal="right"/>
    </xf>
    <xf numFmtId="0" fontId="3" fillId="2" borderId="17" xfId="0" applyNumberFormat="1" applyFont="1" applyFill="1" applyBorder="1" applyAlignment="1">
      <alignment horizontal="right"/>
    </xf>
    <xf numFmtId="49" fontId="3" fillId="2" borderId="17" xfId="0" applyNumberFormat="1" applyFont="1" applyFill="1" applyBorder="1" applyAlignment="1">
      <alignment horizontal="right"/>
    </xf>
    <xf numFmtId="3" fontId="3" fillId="2" borderId="17" xfId="0" applyNumberFormat="1" applyFont="1" applyFill="1" applyBorder="1" applyAlignment="1">
      <alignment horizontal="right"/>
    </xf>
    <xf numFmtId="0" fontId="4" fillId="3" borderId="18" xfId="0" applyFont="1" applyFill="1" applyBorder="1" applyAlignment="1">
      <alignment horizontal="right" vertical="center"/>
    </xf>
    <xf numFmtId="3" fontId="4" fillId="3" borderId="18" xfId="0" applyNumberFormat="1" applyFont="1" applyFill="1" applyBorder="1" applyAlignment="1">
      <alignment horizontal="right" vertical="center"/>
    </xf>
    <xf numFmtId="49" fontId="9" fillId="8" borderId="39" xfId="0" applyNumberFormat="1" applyFont="1" applyFill="1" applyBorder="1" applyAlignment="1">
      <alignment vertical="center"/>
    </xf>
    <xf numFmtId="0" fontId="7" fillId="8" borderId="40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49" fontId="4" fillId="3" borderId="5" xfId="0" applyNumberFormat="1" applyFont="1" applyFill="1" applyBorder="1" applyAlignment="1">
      <alignment horizontal="left" wrapText="1"/>
    </xf>
    <xf numFmtId="0" fontId="4" fillId="4" borderId="5" xfId="0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9" fontId="6" fillId="3" borderId="5" xfId="0" applyNumberFormat="1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58" xfId="0" applyFont="1" applyFill="1" applyBorder="1" applyAlignment="1">
      <alignment horizontal="center" vertical="center"/>
    </xf>
    <xf numFmtId="49" fontId="5" fillId="3" borderId="55" xfId="0" applyNumberFormat="1" applyFont="1" applyFill="1" applyBorder="1" applyAlignment="1">
      <alignment horizontal="center" vertical="center" wrapText="1"/>
    </xf>
    <xf numFmtId="0" fontId="3" fillId="2" borderId="55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/>
    </xf>
    <xf numFmtId="49" fontId="5" fillId="3" borderId="55" xfId="0" applyNumberFormat="1" applyFont="1" applyFill="1" applyBorder="1" applyAlignment="1">
      <alignment horizontal="center" vertical="center"/>
    </xf>
    <xf numFmtId="49" fontId="3" fillId="2" borderId="61" xfId="0" applyNumberFormat="1" applyFont="1" applyFill="1" applyBorder="1" applyAlignment="1">
      <alignment horizontal="center" wrapText="1"/>
    </xf>
    <xf numFmtId="0" fontId="4" fillId="3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4" xfId="0" applyFont="1" applyFill="1" applyBorder="1" applyAlignment="1">
      <alignment horizontal="center"/>
    </xf>
    <xf numFmtId="49" fontId="3" fillId="2" borderId="17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732367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64" zoomScaleNormal="100" zoomScaleSheetLayoutView="90" workbookViewId="0">
      <selection activeCell="J25" sqref="J2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.5703125" style="1" customWidth="1"/>
    <col min="3" max="3" width="14.28515625" style="1" customWidth="1"/>
    <col min="4" max="4" width="9.42578125" style="1" customWidth="1"/>
    <col min="5" max="5" width="14.42578125" style="1" customWidth="1"/>
    <col min="6" max="6" width="11" style="1" customWidth="1"/>
    <col min="7" max="7" width="20" style="1" customWidth="1"/>
    <col min="8" max="8" width="14.7109375" style="1" customWidth="1"/>
    <col min="9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"/>
      <c r="C8" s="3"/>
      <c r="D8" s="2"/>
      <c r="E8" s="3"/>
      <c r="F8" s="3"/>
      <c r="G8" s="3"/>
    </row>
    <row r="9" spans="1:7" ht="12" customHeight="1" x14ac:dyDescent="0.25">
      <c r="A9" s="8"/>
      <c r="B9" s="13" t="s">
        <v>0</v>
      </c>
      <c r="C9" s="14" t="s">
        <v>1</v>
      </c>
      <c r="D9" s="15"/>
      <c r="E9" s="144" t="s">
        <v>2</v>
      </c>
      <c r="F9" s="145"/>
      <c r="G9" s="16">
        <v>800</v>
      </c>
    </row>
    <row r="10" spans="1:7" ht="15" customHeight="1" x14ac:dyDescent="0.25">
      <c r="A10" s="8"/>
      <c r="B10" s="17" t="s">
        <v>3</v>
      </c>
      <c r="C10" s="18" t="s">
        <v>4</v>
      </c>
      <c r="D10" s="15"/>
      <c r="E10" s="142" t="s">
        <v>5</v>
      </c>
      <c r="F10" s="143"/>
      <c r="G10" s="19" t="s">
        <v>100</v>
      </c>
    </row>
    <row r="11" spans="1:7" ht="15" customHeight="1" x14ac:dyDescent="0.25">
      <c r="A11" s="8"/>
      <c r="B11" s="17" t="s">
        <v>6</v>
      </c>
      <c r="C11" s="14" t="s">
        <v>96</v>
      </c>
      <c r="D11" s="15"/>
      <c r="E11" s="142" t="s">
        <v>107</v>
      </c>
      <c r="F11" s="143"/>
      <c r="G11" s="16">
        <v>1870</v>
      </c>
    </row>
    <row r="12" spans="1:7" ht="15" customHeight="1" x14ac:dyDescent="0.25">
      <c r="A12" s="8"/>
      <c r="B12" s="17" t="s">
        <v>7</v>
      </c>
      <c r="C12" s="20" t="s">
        <v>97</v>
      </c>
      <c r="D12" s="15"/>
      <c r="E12" s="19" t="s">
        <v>8</v>
      </c>
      <c r="F12" s="21"/>
      <c r="G12" s="22">
        <f>(G9*G11)</f>
        <v>1496000</v>
      </c>
    </row>
    <row r="13" spans="1:7" ht="15" customHeight="1" x14ac:dyDescent="0.25">
      <c r="A13" s="8"/>
      <c r="B13" s="17" t="s">
        <v>9</v>
      </c>
      <c r="C13" s="14" t="s">
        <v>101</v>
      </c>
      <c r="D13" s="15"/>
      <c r="E13" s="142" t="s">
        <v>10</v>
      </c>
      <c r="F13" s="143"/>
      <c r="G13" s="19" t="s">
        <v>98</v>
      </c>
    </row>
    <row r="14" spans="1:7" ht="15" customHeight="1" x14ac:dyDescent="0.25">
      <c r="A14" s="8"/>
      <c r="B14" s="17" t="s">
        <v>11</v>
      </c>
      <c r="C14" s="14" t="s">
        <v>102</v>
      </c>
      <c r="D14" s="15"/>
      <c r="E14" s="142" t="s">
        <v>12</v>
      </c>
      <c r="F14" s="143"/>
      <c r="G14" s="19" t="s">
        <v>108</v>
      </c>
    </row>
    <row r="15" spans="1:7" ht="15" customHeight="1" x14ac:dyDescent="0.25">
      <c r="A15" s="8"/>
      <c r="B15" s="17" t="s">
        <v>13</v>
      </c>
      <c r="C15" s="23">
        <v>44722</v>
      </c>
      <c r="D15" s="15"/>
      <c r="E15" s="146" t="s">
        <v>14</v>
      </c>
      <c r="F15" s="147"/>
      <c r="G15" s="128" t="s">
        <v>99</v>
      </c>
    </row>
    <row r="16" spans="1:7" ht="12" customHeight="1" x14ac:dyDescent="0.25">
      <c r="A16" s="2"/>
      <c r="B16" s="25"/>
      <c r="C16" s="26"/>
      <c r="D16" s="27"/>
      <c r="E16" s="28"/>
      <c r="F16" s="28"/>
      <c r="G16" s="29"/>
    </row>
    <row r="17" spans="1:7" ht="12" customHeight="1" x14ac:dyDescent="0.25">
      <c r="A17" s="5"/>
      <c r="B17" s="148" t="s">
        <v>15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30"/>
      <c r="C18" s="31"/>
      <c r="D18" s="31"/>
      <c r="E18" s="31"/>
      <c r="F18" s="31"/>
      <c r="G18" s="31"/>
    </row>
    <row r="19" spans="1:7" ht="12" customHeight="1" x14ac:dyDescent="0.25">
      <c r="A19" s="4"/>
      <c r="B19" s="32" t="s">
        <v>16</v>
      </c>
      <c r="C19" s="33"/>
      <c r="D19" s="34"/>
      <c r="E19" s="34"/>
      <c r="F19" s="34"/>
      <c r="G19" s="34"/>
    </row>
    <row r="20" spans="1:7" ht="24" customHeight="1" x14ac:dyDescent="0.25">
      <c r="A20" s="5"/>
      <c r="B20" s="35" t="s">
        <v>17</v>
      </c>
      <c r="C20" s="35" t="s">
        <v>18</v>
      </c>
      <c r="D20" s="35" t="s">
        <v>19</v>
      </c>
      <c r="E20" s="35" t="s">
        <v>20</v>
      </c>
      <c r="F20" s="35" t="s">
        <v>21</v>
      </c>
      <c r="G20" s="35" t="s">
        <v>22</v>
      </c>
    </row>
    <row r="21" spans="1:7" ht="12.75" customHeight="1" x14ac:dyDescent="0.25">
      <c r="A21" s="5"/>
      <c r="B21" s="24" t="s">
        <v>23</v>
      </c>
      <c r="C21" s="150" t="s">
        <v>24</v>
      </c>
      <c r="D21" s="118">
        <v>3.6</v>
      </c>
      <c r="E21" s="119" t="s">
        <v>25</v>
      </c>
      <c r="F21" s="120">
        <v>19000</v>
      </c>
      <c r="G21" s="120">
        <f>(D21*F21)</f>
        <v>68400</v>
      </c>
    </row>
    <row r="22" spans="1:7" ht="12.75" customHeight="1" x14ac:dyDescent="0.25">
      <c r="A22" s="5"/>
      <c r="B22" s="36" t="s">
        <v>26</v>
      </c>
      <c r="C22" s="151"/>
      <c r="D22" s="121"/>
      <c r="E22" s="121"/>
      <c r="F22" s="121"/>
      <c r="G22" s="122">
        <f>SUM(G21:G21)</f>
        <v>68400</v>
      </c>
    </row>
    <row r="23" spans="1:7" ht="12" customHeight="1" x14ac:dyDescent="0.25">
      <c r="A23" s="2"/>
      <c r="B23" s="37"/>
      <c r="C23" s="152"/>
      <c r="D23" s="31"/>
      <c r="E23" s="31"/>
      <c r="F23" s="38"/>
      <c r="G23" s="38"/>
    </row>
    <row r="24" spans="1:7" ht="12" customHeight="1" x14ac:dyDescent="0.25">
      <c r="A24" s="8"/>
      <c r="B24" s="39" t="s">
        <v>27</v>
      </c>
      <c r="C24" s="153"/>
      <c r="D24" s="40"/>
      <c r="E24" s="40"/>
      <c r="F24" s="40"/>
      <c r="G24" s="40"/>
    </row>
    <row r="25" spans="1:7" ht="24" customHeight="1" x14ac:dyDescent="0.25">
      <c r="A25" s="8"/>
      <c r="B25" s="41" t="s">
        <v>17</v>
      </c>
      <c r="C25" s="154" t="s">
        <v>18</v>
      </c>
      <c r="D25" s="13" t="s">
        <v>19</v>
      </c>
      <c r="E25" s="41" t="s">
        <v>20</v>
      </c>
      <c r="F25" s="13" t="s">
        <v>21</v>
      </c>
      <c r="G25" s="41" t="s">
        <v>22</v>
      </c>
    </row>
    <row r="26" spans="1:7" ht="12" customHeight="1" x14ac:dyDescent="0.25">
      <c r="A26" s="8"/>
      <c r="B26" s="42"/>
      <c r="C26" s="155"/>
      <c r="D26" s="42"/>
      <c r="E26" s="42"/>
      <c r="F26" s="42"/>
      <c r="G26" s="42"/>
    </row>
    <row r="27" spans="1:7" ht="12" customHeight="1" x14ac:dyDescent="0.25">
      <c r="A27" s="8"/>
      <c r="B27" s="43" t="s">
        <v>28</v>
      </c>
      <c r="C27" s="156"/>
      <c r="D27" s="44"/>
      <c r="E27" s="44"/>
      <c r="F27" s="44"/>
      <c r="G27" s="44"/>
    </row>
    <row r="28" spans="1:7" ht="12" customHeight="1" x14ac:dyDescent="0.25">
      <c r="A28" s="2"/>
      <c r="B28" s="45"/>
      <c r="C28" s="157"/>
      <c r="D28" s="46"/>
      <c r="E28" s="46"/>
      <c r="F28" s="47"/>
      <c r="G28" s="47"/>
    </row>
    <row r="29" spans="1:7" ht="12" customHeight="1" x14ac:dyDescent="0.25">
      <c r="A29" s="8"/>
      <c r="B29" s="39" t="s">
        <v>29</v>
      </c>
      <c r="C29" s="153"/>
      <c r="D29" s="40"/>
      <c r="E29" s="40"/>
      <c r="F29" s="40"/>
      <c r="G29" s="40"/>
    </row>
    <row r="30" spans="1:7" ht="24" customHeight="1" x14ac:dyDescent="0.25">
      <c r="A30" s="8"/>
      <c r="B30" s="41" t="s">
        <v>17</v>
      </c>
      <c r="C30" s="158" t="s">
        <v>18</v>
      </c>
      <c r="D30" s="41" t="s">
        <v>19</v>
      </c>
      <c r="E30" s="41" t="s">
        <v>20</v>
      </c>
      <c r="F30" s="13" t="s">
        <v>21</v>
      </c>
      <c r="G30" s="41" t="s">
        <v>22</v>
      </c>
    </row>
    <row r="31" spans="1:7" ht="12.75" customHeight="1" x14ac:dyDescent="0.25">
      <c r="A31" s="5"/>
      <c r="B31" s="48" t="s">
        <v>30</v>
      </c>
      <c r="C31" s="159" t="s">
        <v>31</v>
      </c>
      <c r="D31" s="123">
        <v>0.2</v>
      </c>
      <c r="E31" s="124" t="s">
        <v>32</v>
      </c>
      <c r="F31" s="120">
        <v>241476</v>
      </c>
      <c r="G31" s="125">
        <f t="shared" ref="G31" si="0">(D31*F31)</f>
        <v>48295.200000000004</v>
      </c>
    </row>
    <row r="32" spans="1:7" ht="12.75" customHeight="1" x14ac:dyDescent="0.25">
      <c r="A32" s="5"/>
      <c r="B32" s="24" t="s">
        <v>33</v>
      </c>
      <c r="C32" s="150" t="s">
        <v>31</v>
      </c>
      <c r="D32" s="118">
        <v>0.1</v>
      </c>
      <c r="E32" s="119" t="s">
        <v>34</v>
      </c>
      <c r="F32" s="120">
        <v>241476</v>
      </c>
      <c r="G32" s="120">
        <f>D32*F32</f>
        <v>24147.600000000002</v>
      </c>
    </row>
    <row r="33" spans="1:11" ht="12.75" customHeight="1" x14ac:dyDescent="0.25">
      <c r="A33" s="4"/>
      <c r="B33" s="49" t="s">
        <v>35</v>
      </c>
      <c r="C33" s="160"/>
      <c r="D33" s="126"/>
      <c r="E33" s="126"/>
      <c r="F33" s="126"/>
      <c r="G33" s="127">
        <f>SUM(G31:G32)</f>
        <v>72442.8</v>
      </c>
    </row>
    <row r="34" spans="1:11" ht="12" customHeight="1" x14ac:dyDescent="0.25">
      <c r="A34" s="2"/>
      <c r="B34" s="51"/>
      <c r="C34" s="161"/>
      <c r="D34" s="52"/>
      <c r="E34" s="52"/>
      <c r="F34" s="53"/>
      <c r="G34" s="53"/>
    </row>
    <row r="35" spans="1:11" ht="12" customHeight="1" x14ac:dyDescent="0.25">
      <c r="A35" s="8"/>
      <c r="B35" s="39" t="s">
        <v>36</v>
      </c>
      <c r="C35" s="153"/>
      <c r="D35" s="40"/>
      <c r="E35" s="40"/>
      <c r="F35" s="40"/>
      <c r="G35" s="40"/>
    </row>
    <row r="36" spans="1:11" ht="24" customHeight="1" x14ac:dyDescent="0.25">
      <c r="A36" s="8"/>
      <c r="B36" s="13" t="s">
        <v>37</v>
      </c>
      <c r="C36" s="154" t="s">
        <v>38</v>
      </c>
      <c r="D36" s="13" t="s">
        <v>39</v>
      </c>
      <c r="E36" s="13" t="s">
        <v>20</v>
      </c>
      <c r="F36" s="13" t="s">
        <v>21</v>
      </c>
      <c r="G36" s="13" t="s">
        <v>22</v>
      </c>
      <c r="K36" s="10"/>
    </row>
    <row r="37" spans="1:11" ht="12.75" customHeight="1" x14ac:dyDescent="0.25">
      <c r="A37" s="5"/>
      <c r="B37" s="54" t="s">
        <v>40</v>
      </c>
      <c r="C37" s="162"/>
      <c r="D37" s="55"/>
      <c r="E37" s="55"/>
      <c r="F37" s="55"/>
      <c r="G37" s="55"/>
      <c r="K37" s="10"/>
    </row>
    <row r="38" spans="1:11" ht="12.75" customHeight="1" x14ac:dyDescent="0.25">
      <c r="A38" s="5"/>
      <c r="B38" s="19" t="s">
        <v>41</v>
      </c>
      <c r="C38" s="163" t="s">
        <v>42</v>
      </c>
      <c r="D38" s="129">
        <v>100</v>
      </c>
      <c r="E38" s="130" t="s">
        <v>43</v>
      </c>
      <c r="F38" s="131">
        <v>1000</v>
      </c>
      <c r="G38" s="131">
        <f>(D38*F38)</f>
        <v>100000</v>
      </c>
    </row>
    <row r="39" spans="1:11" ht="12.75" customHeight="1" x14ac:dyDescent="0.25">
      <c r="A39" s="5"/>
      <c r="B39" s="19" t="s">
        <v>44</v>
      </c>
      <c r="C39" s="164" t="s">
        <v>42</v>
      </c>
      <c r="D39" s="132">
        <v>100</v>
      </c>
      <c r="E39" s="132" t="s">
        <v>34</v>
      </c>
      <c r="F39" s="131">
        <v>1100</v>
      </c>
      <c r="G39" s="131">
        <f>D39*F39</f>
        <v>110000</v>
      </c>
    </row>
    <row r="40" spans="1:11" ht="12.75" customHeight="1" x14ac:dyDescent="0.25">
      <c r="A40" s="5"/>
      <c r="B40" s="56" t="s">
        <v>45</v>
      </c>
      <c r="C40" s="163"/>
      <c r="D40" s="129"/>
      <c r="E40" s="130"/>
      <c r="F40" s="131"/>
      <c r="G40" s="131"/>
    </row>
    <row r="41" spans="1:11" ht="12.75" customHeight="1" x14ac:dyDescent="0.25">
      <c r="A41" s="5"/>
      <c r="B41" s="19" t="s">
        <v>46</v>
      </c>
      <c r="C41" s="163" t="s">
        <v>47</v>
      </c>
      <c r="D41" s="129">
        <v>25</v>
      </c>
      <c r="E41" s="130" t="s">
        <v>48</v>
      </c>
      <c r="F41" s="131">
        <v>3500</v>
      </c>
      <c r="G41" s="131">
        <f>(D41*F41)</f>
        <v>87500</v>
      </c>
    </row>
    <row r="42" spans="1:11" ht="12.75" customHeight="1" x14ac:dyDescent="0.25">
      <c r="A42" s="5"/>
      <c r="B42" s="19" t="s">
        <v>49</v>
      </c>
      <c r="C42" s="164" t="s">
        <v>50</v>
      </c>
      <c r="D42" s="132">
        <v>0.2</v>
      </c>
      <c r="E42" s="132" t="s">
        <v>51</v>
      </c>
      <c r="F42" s="131">
        <v>625000</v>
      </c>
      <c r="G42" s="131">
        <f>D42*F42</f>
        <v>125000</v>
      </c>
    </row>
    <row r="43" spans="1:11" ht="12.75" customHeight="1" x14ac:dyDescent="0.25">
      <c r="A43" s="5"/>
      <c r="B43" s="56" t="s">
        <v>52</v>
      </c>
      <c r="C43" s="163"/>
      <c r="D43" s="129"/>
      <c r="E43" s="130"/>
      <c r="F43" s="131"/>
      <c r="G43" s="131"/>
    </row>
    <row r="44" spans="1:11" ht="12.75" customHeight="1" x14ac:dyDescent="0.25">
      <c r="A44" s="5"/>
      <c r="B44" s="19" t="s">
        <v>53</v>
      </c>
      <c r="C44" s="163" t="s">
        <v>54</v>
      </c>
      <c r="D44" s="129">
        <v>4</v>
      </c>
      <c r="E44" s="130" t="s">
        <v>55</v>
      </c>
      <c r="F44" s="131">
        <v>1785</v>
      </c>
      <c r="G44" s="131">
        <f t="shared" ref="G44:G49" si="1">D44*F44</f>
        <v>7140</v>
      </c>
    </row>
    <row r="45" spans="1:11" ht="12.75" customHeight="1" x14ac:dyDescent="0.25">
      <c r="A45" s="5"/>
      <c r="B45" s="19" t="s">
        <v>56</v>
      </c>
      <c r="C45" s="164" t="s">
        <v>54</v>
      </c>
      <c r="D45" s="132">
        <v>4</v>
      </c>
      <c r="E45" s="132" t="s">
        <v>55</v>
      </c>
      <c r="F45" s="131">
        <v>833.4375</v>
      </c>
      <c r="G45" s="131">
        <f t="shared" si="1"/>
        <v>3333.75</v>
      </c>
    </row>
    <row r="46" spans="1:11" ht="12.75" customHeight="1" x14ac:dyDescent="0.25">
      <c r="A46" s="5"/>
      <c r="B46" s="57" t="s">
        <v>57</v>
      </c>
      <c r="C46" s="165" t="s">
        <v>54</v>
      </c>
      <c r="D46" s="133">
        <v>4</v>
      </c>
      <c r="E46" s="133" t="s">
        <v>55</v>
      </c>
      <c r="F46" s="134">
        <v>301.875</v>
      </c>
      <c r="G46" s="134">
        <f t="shared" si="1"/>
        <v>1207.5</v>
      </c>
    </row>
    <row r="47" spans="1:11" ht="12.75" customHeight="1" x14ac:dyDescent="0.25">
      <c r="A47" s="5"/>
      <c r="B47" s="57" t="s">
        <v>58</v>
      </c>
      <c r="C47" s="165" t="s">
        <v>47</v>
      </c>
      <c r="D47" s="133">
        <v>2</v>
      </c>
      <c r="E47" s="133" t="s">
        <v>59</v>
      </c>
      <c r="F47" s="134">
        <v>1837.5</v>
      </c>
      <c r="G47" s="134">
        <f t="shared" si="1"/>
        <v>3675</v>
      </c>
    </row>
    <row r="48" spans="1:11" ht="12.75" customHeight="1" x14ac:dyDescent="0.25">
      <c r="A48" s="5"/>
      <c r="B48" s="57" t="s">
        <v>60</v>
      </c>
      <c r="C48" s="165" t="s">
        <v>47</v>
      </c>
      <c r="D48" s="133">
        <v>2</v>
      </c>
      <c r="E48" s="133" t="s">
        <v>61</v>
      </c>
      <c r="F48" s="134">
        <v>2428.125</v>
      </c>
      <c r="G48" s="134">
        <f t="shared" si="1"/>
        <v>4856.25</v>
      </c>
    </row>
    <row r="49" spans="1:7" ht="12.75" customHeight="1" x14ac:dyDescent="0.25">
      <c r="A49" s="5"/>
      <c r="B49" s="57" t="s">
        <v>62</v>
      </c>
      <c r="C49" s="165"/>
      <c r="D49" s="133">
        <v>2</v>
      </c>
      <c r="E49" s="133" t="s">
        <v>63</v>
      </c>
      <c r="F49" s="134">
        <v>393.75</v>
      </c>
      <c r="G49" s="134">
        <f t="shared" si="1"/>
        <v>787.5</v>
      </c>
    </row>
    <row r="50" spans="1:7" ht="12.75" customHeight="1" x14ac:dyDescent="0.25">
      <c r="A50" s="5"/>
      <c r="B50" s="58" t="s">
        <v>64</v>
      </c>
      <c r="C50" s="165"/>
      <c r="D50" s="133"/>
      <c r="E50" s="133"/>
      <c r="F50" s="134"/>
      <c r="G50" s="134"/>
    </row>
    <row r="51" spans="1:7" ht="12.75" customHeight="1" x14ac:dyDescent="0.25">
      <c r="A51" s="5"/>
      <c r="B51" s="57" t="s">
        <v>65</v>
      </c>
      <c r="C51" s="165" t="s">
        <v>66</v>
      </c>
      <c r="D51" s="133">
        <v>0.2</v>
      </c>
      <c r="E51" s="133" t="s">
        <v>34</v>
      </c>
      <c r="F51" s="134">
        <v>11570</v>
      </c>
      <c r="G51" s="134">
        <f>D51*F51</f>
        <v>2314</v>
      </c>
    </row>
    <row r="52" spans="1:7" ht="12.75" customHeight="1" x14ac:dyDescent="0.25">
      <c r="A52" s="5"/>
      <c r="B52" s="59" t="s">
        <v>67</v>
      </c>
      <c r="C52" s="166" t="s">
        <v>47</v>
      </c>
      <c r="D52" s="135">
        <v>2</v>
      </c>
      <c r="E52" s="136" t="s">
        <v>68</v>
      </c>
      <c r="F52" s="137">
        <v>26250</v>
      </c>
      <c r="G52" s="137">
        <f>D52*F52</f>
        <v>52500</v>
      </c>
    </row>
    <row r="53" spans="1:7" ht="13.5" customHeight="1" x14ac:dyDescent="0.25">
      <c r="A53" s="4"/>
      <c r="B53" s="49" t="s">
        <v>69</v>
      </c>
      <c r="C53" s="160"/>
      <c r="D53" s="50"/>
      <c r="E53" s="50"/>
      <c r="F53" s="50"/>
      <c r="G53" s="127">
        <f>SUM(G37:G52)</f>
        <v>498314</v>
      </c>
    </row>
    <row r="54" spans="1:7" ht="12" customHeight="1" x14ac:dyDescent="0.25">
      <c r="A54" s="2"/>
      <c r="B54" s="60"/>
      <c r="C54" s="161"/>
      <c r="D54" s="52"/>
      <c r="E54" s="52"/>
      <c r="F54" s="53"/>
      <c r="G54" s="53"/>
    </row>
    <row r="55" spans="1:7" ht="12" customHeight="1" x14ac:dyDescent="0.25">
      <c r="A55" s="4"/>
      <c r="B55" s="61" t="s">
        <v>70</v>
      </c>
      <c r="C55" s="167"/>
      <c r="D55" s="62"/>
      <c r="E55" s="62"/>
      <c r="F55" s="62"/>
      <c r="G55" s="62"/>
    </row>
    <row r="56" spans="1:7" ht="24" customHeight="1" x14ac:dyDescent="0.25">
      <c r="A56" s="4"/>
      <c r="B56" s="63" t="s">
        <v>71</v>
      </c>
      <c r="C56" s="168" t="s">
        <v>38</v>
      </c>
      <c r="D56" s="64" t="s">
        <v>39</v>
      </c>
      <c r="E56" s="63" t="s">
        <v>20</v>
      </c>
      <c r="F56" s="64" t="s">
        <v>21</v>
      </c>
      <c r="G56" s="63" t="s">
        <v>22</v>
      </c>
    </row>
    <row r="57" spans="1:7" ht="12.75" customHeight="1" x14ac:dyDescent="0.25">
      <c r="A57" s="5"/>
      <c r="B57" s="24" t="s">
        <v>72</v>
      </c>
      <c r="C57" s="163" t="s">
        <v>18</v>
      </c>
      <c r="D57" s="131">
        <v>1</v>
      </c>
      <c r="E57" s="119" t="s">
        <v>73</v>
      </c>
      <c r="F57" s="131">
        <v>50000</v>
      </c>
      <c r="G57" s="131">
        <f>D57*F57</f>
        <v>50000</v>
      </c>
    </row>
    <row r="58" spans="1:7" ht="13.5" customHeight="1" x14ac:dyDescent="0.25">
      <c r="A58" s="4"/>
      <c r="B58" s="65" t="s">
        <v>74</v>
      </c>
      <c r="C58" s="66"/>
      <c r="D58" s="138"/>
      <c r="E58" s="138"/>
      <c r="F58" s="138"/>
      <c r="G58" s="139">
        <f>SUM(G57)</f>
        <v>50000</v>
      </c>
    </row>
    <row r="59" spans="1:7" ht="12" customHeight="1" x14ac:dyDescent="0.25">
      <c r="A59" s="2"/>
      <c r="B59" s="51"/>
      <c r="C59" s="51"/>
      <c r="D59" s="51"/>
      <c r="E59" s="51"/>
      <c r="F59" s="67"/>
      <c r="G59" s="67"/>
    </row>
    <row r="60" spans="1:7" ht="12" customHeight="1" x14ac:dyDescent="0.25">
      <c r="A60" s="8"/>
      <c r="B60" s="68" t="s">
        <v>75</v>
      </c>
      <c r="C60" s="69"/>
      <c r="D60" s="69"/>
      <c r="E60" s="69"/>
      <c r="F60" s="69"/>
      <c r="G60" s="70">
        <f>G22+G33+G53+G58</f>
        <v>689156.8</v>
      </c>
    </row>
    <row r="61" spans="1:7" ht="12" customHeight="1" x14ac:dyDescent="0.25">
      <c r="A61" s="8"/>
      <c r="B61" s="71" t="s">
        <v>76</v>
      </c>
      <c r="C61" s="72"/>
      <c r="D61" s="72"/>
      <c r="E61" s="72"/>
      <c r="F61" s="72"/>
      <c r="G61" s="73">
        <f>G60*0.05</f>
        <v>34457.840000000004</v>
      </c>
    </row>
    <row r="62" spans="1:7" ht="12" customHeight="1" x14ac:dyDescent="0.25">
      <c r="A62" s="8"/>
      <c r="B62" s="74" t="s">
        <v>77</v>
      </c>
      <c r="C62" s="75"/>
      <c r="D62" s="75"/>
      <c r="E62" s="75"/>
      <c r="F62" s="75"/>
      <c r="G62" s="76">
        <f>G61+G60</f>
        <v>723614.64</v>
      </c>
    </row>
    <row r="63" spans="1:7" ht="12" customHeight="1" x14ac:dyDescent="0.25">
      <c r="A63" s="8"/>
      <c r="B63" s="71" t="s">
        <v>78</v>
      </c>
      <c r="C63" s="72"/>
      <c r="D63" s="72"/>
      <c r="E63" s="72"/>
      <c r="F63" s="72"/>
      <c r="G63" s="73">
        <f>G12</f>
        <v>1496000</v>
      </c>
    </row>
    <row r="64" spans="1:7" ht="12" customHeight="1" x14ac:dyDescent="0.25">
      <c r="A64" s="8"/>
      <c r="B64" s="77" t="s">
        <v>79</v>
      </c>
      <c r="C64" s="78"/>
      <c r="D64" s="78"/>
      <c r="E64" s="78"/>
      <c r="F64" s="78"/>
      <c r="G64" s="79">
        <f>G63-G62</f>
        <v>772385.36</v>
      </c>
    </row>
    <row r="65" spans="1:7" ht="12" customHeight="1" x14ac:dyDescent="0.25">
      <c r="A65" s="8"/>
      <c r="B65" s="80" t="s">
        <v>103</v>
      </c>
      <c r="C65" s="81"/>
      <c r="D65" s="81"/>
      <c r="E65" s="81"/>
      <c r="F65" s="81"/>
      <c r="G65" s="82"/>
    </row>
    <row r="66" spans="1:7" ht="12.75" customHeight="1" thickBot="1" x14ac:dyDescent="0.3">
      <c r="A66" s="8"/>
      <c r="B66" s="83"/>
      <c r="C66" s="81"/>
      <c r="D66" s="81"/>
      <c r="E66" s="81"/>
      <c r="F66" s="81"/>
      <c r="G66" s="82"/>
    </row>
    <row r="67" spans="1:7" ht="12" customHeight="1" x14ac:dyDescent="0.25">
      <c r="A67" s="8"/>
      <c r="B67" s="84" t="s">
        <v>104</v>
      </c>
      <c r="C67" s="85"/>
      <c r="D67" s="85"/>
      <c r="E67" s="85"/>
      <c r="F67" s="86"/>
      <c r="G67" s="82"/>
    </row>
    <row r="68" spans="1:7" ht="12" customHeight="1" x14ac:dyDescent="0.25">
      <c r="A68" s="8"/>
      <c r="B68" s="87" t="s">
        <v>80</v>
      </c>
      <c r="C68" s="88"/>
      <c r="D68" s="88"/>
      <c r="E68" s="88"/>
      <c r="F68" s="89"/>
      <c r="G68" s="82"/>
    </row>
    <row r="69" spans="1:7" ht="12" customHeight="1" x14ac:dyDescent="0.25">
      <c r="A69" s="8"/>
      <c r="B69" s="87" t="s">
        <v>81</v>
      </c>
      <c r="C69" s="88"/>
      <c r="D69" s="88"/>
      <c r="E69" s="88"/>
      <c r="F69" s="89"/>
      <c r="G69" s="82"/>
    </row>
    <row r="70" spans="1:7" ht="12" customHeight="1" x14ac:dyDescent="0.25">
      <c r="A70" s="8"/>
      <c r="B70" s="87" t="s">
        <v>82</v>
      </c>
      <c r="C70" s="88"/>
      <c r="D70" s="88"/>
      <c r="E70" s="88"/>
      <c r="F70" s="89"/>
      <c r="G70" s="82"/>
    </row>
    <row r="71" spans="1:7" ht="12" customHeight="1" x14ac:dyDescent="0.25">
      <c r="A71" s="8"/>
      <c r="B71" s="87" t="s">
        <v>83</v>
      </c>
      <c r="C71" s="88"/>
      <c r="D71" s="88"/>
      <c r="E71" s="88"/>
      <c r="F71" s="89"/>
      <c r="G71" s="82"/>
    </row>
    <row r="72" spans="1:7" ht="12" customHeight="1" x14ac:dyDescent="0.25">
      <c r="A72" s="8"/>
      <c r="B72" s="87" t="s">
        <v>84</v>
      </c>
      <c r="C72" s="88"/>
      <c r="D72" s="88"/>
      <c r="E72" s="88"/>
      <c r="F72" s="89"/>
      <c r="G72" s="82"/>
    </row>
    <row r="73" spans="1:7" ht="12.75" customHeight="1" thickBot="1" x14ac:dyDescent="0.3">
      <c r="A73" s="8"/>
      <c r="B73" s="90" t="s">
        <v>85</v>
      </c>
      <c r="C73" s="91"/>
      <c r="D73" s="91"/>
      <c r="E73" s="91"/>
      <c r="F73" s="92"/>
      <c r="G73" s="82"/>
    </row>
    <row r="74" spans="1:7" ht="12.75" customHeight="1" x14ac:dyDescent="0.25">
      <c r="A74" s="8"/>
      <c r="B74" s="83"/>
      <c r="C74" s="88"/>
      <c r="D74" s="88"/>
      <c r="E74" s="88"/>
      <c r="F74" s="88"/>
      <c r="G74" s="82"/>
    </row>
    <row r="75" spans="1:7" ht="15" customHeight="1" thickBot="1" x14ac:dyDescent="0.3">
      <c r="A75" s="8"/>
      <c r="B75" s="140" t="s">
        <v>86</v>
      </c>
      <c r="C75" s="141"/>
      <c r="D75" s="93"/>
      <c r="E75" s="94"/>
      <c r="F75" s="94"/>
      <c r="G75" s="82"/>
    </row>
    <row r="76" spans="1:7" ht="12" customHeight="1" x14ac:dyDescent="0.25">
      <c r="A76" s="8"/>
      <c r="B76" s="95" t="s">
        <v>71</v>
      </c>
      <c r="C76" s="96" t="s">
        <v>105</v>
      </c>
      <c r="D76" s="97" t="s">
        <v>87</v>
      </c>
      <c r="E76" s="94"/>
      <c r="F76" s="94"/>
      <c r="G76" s="82"/>
    </row>
    <row r="77" spans="1:7" ht="12" customHeight="1" x14ac:dyDescent="0.25">
      <c r="A77" s="8"/>
      <c r="B77" s="98" t="s">
        <v>88</v>
      </c>
      <c r="C77" s="99">
        <f>G22</f>
        <v>68400</v>
      </c>
      <c r="D77" s="100">
        <f>(C77/C83)</f>
        <v>9.4525450728857555E-2</v>
      </c>
      <c r="E77" s="94"/>
      <c r="F77" s="94"/>
      <c r="G77" s="82"/>
    </row>
    <row r="78" spans="1:7" ht="12" customHeight="1" x14ac:dyDescent="0.25">
      <c r="A78" s="8"/>
      <c r="B78" s="98" t="s">
        <v>89</v>
      </c>
      <c r="C78" s="101">
        <v>0</v>
      </c>
      <c r="D78" s="100">
        <v>0</v>
      </c>
      <c r="E78" s="94"/>
      <c r="F78" s="94"/>
      <c r="G78" s="82"/>
    </row>
    <row r="79" spans="1:7" ht="12" customHeight="1" x14ac:dyDescent="0.25">
      <c r="A79" s="8"/>
      <c r="B79" s="98" t="s">
        <v>90</v>
      </c>
      <c r="C79" s="99">
        <f>G33</f>
        <v>72442.8</v>
      </c>
      <c r="D79" s="100">
        <f>(C79/C83)</f>
        <v>0.1001124023693053</v>
      </c>
      <c r="E79" s="94"/>
      <c r="F79" s="94"/>
      <c r="G79" s="82"/>
    </row>
    <row r="80" spans="1:7" ht="12" customHeight="1" x14ac:dyDescent="0.25">
      <c r="A80" s="8"/>
      <c r="B80" s="98" t="s">
        <v>37</v>
      </c>
      <c r="C80" s="99">
        <f>G53</f>
        <v>498314</v>
      </c>
      <c r="D80" s="100">
        <f>(C80/C83)</f>
        <v>0.6886455475804083</v>
      </c>
      <c r="E80" s="94"/>
      <c r="F80" s="94"/>
      <c r="G80" s="82"/>
    </row>
    <row r="81" spans="1:7" ht="12" customHeight="1" x14ac:dyDescent="0.25">
      <c r="A81" s="8"/>
      <c r="B81" s="98" t="s">
        <v>91</v>
      </c>
      <c r="C81" s="102">
        <v>50000</v>
      </c>
      <c r="D81" s="100">
        <f>(C81/C83)</f>
        <v>6.9097551702381257E-2</v>
      </c>
      <c r="E81" s="103"/>
      <c r="F81" s="103"/>
      <c r="G81" s="82"/>
    </row>
    <row r="82" spans="1:7" ht="12" customHeight="1" x14ac:dyDescent="0.25">
      <c r="A82" s="8"/>
      <c r="B82" s="98" t="s">
        <v>92</v>
      </c>
      <c r="C82" s="102">
        <f>G61</f>
        <v>34457.840000000004</v>
      </c>
      <c r="D82" s="100">
        <f>(C82/C83)</f>
        <v>4.7619047619047623E-2</v>
      </c>
      <c r="E82" s="103"/>
      <c r="F82" s="103"/>
      <c r="G82" s="82"/>
    </row>
    <row r="83" spans="1:7" ht="12.75" customHeight="1" thickBot="1" x14ac:dyDescent="0.3">
      <c r="A83" s="8"/>
      <c r="B83" s="104" t="s">
        <v>93</v>
      </c>
      <c r="C83" s="105">
        <f>SUM(C77:C82)</f>
        <v>723614.64</v>
      </c>
      <c r="D83" s="106">
        <f>SUM(D77:D82)</f>
        <v>1</v>
      </c>
      <c r="E83" s="103"/>
      <c r="F83" s="103"/>
      <c r="G83" s="82"/>
    </row>
    <row r="84" spans="1:7" ht="12" customHeight="1" x14ac:dyDescent="0.25">
      <c r="A84" s="8"/>
      <c r="B84" s="83"/>
      <c r="C84" s="81"/>
      <c r="D84" s="81"/>
      <c r="E84" s="81"/>
      <c r="F84" s="81"/>
      <c r="G84" s="82"/>
    </row>
    <row r="85" spans="1:7" ht="12.75" customHeight="1" x14ac:dyDescent="0.25">
      <c r="A85" s="8"/>
      <c r="B85" s="12"/>
      <c r="C85" s="81"/>
      <c r="D85" s="81"/>
      <c r="E85" s="81"/>
      <c r="F85" s="81"/>
      <c r="G85" s="82"/>
    </row>
    <row r="86" spans="1:7" ht="12" customHeight="1" thickBot="1" x14ac:dyDescent="0.3">
      <c r="A86" s="6"/>
      <c r="B86" s="107"/>
      <c r="C86" s="108" t="s">
        <v>94</v>
      </c>
      <c r="D86" s="109"/>
      <c r="E86" s="110"/>
      <c r="F86" s="111"/>
      <c r="G86" s="82"/>
    </row>
    <row r="87" spans="1:7" ht="12" customHeight="1" x14ac:dyDescent="0.25">
      <c r="A87" s="8"/>
      <c r="B87" s="112" t="s">
        <v>95</v>
      </c>
      <c r="C87" s="113">
        <v>700</v>
      </c>
      <c r="D87" s="113">
        <v>800</v>
      </c>
      <c r="E87" s="114">
        <v>900</v>
      </c>
      <c r="F87" s="115"/>
      <c r="G87" s="116"/>
    </row>
    <row r="88" spans="1:7" ht="12.75" customHeight="1" thickBot="1" x14ac:dyDescent="0.3">
      <c r="A88" s="8"/>
      <c r="B88" s="104" t="s">
        <v>106</v>
      </c>
      <c r="C88" s="105">
        <f>(G62/C87)</f>
        <v>1033.7352000000001</v>
      </c>
      <c r="D88" s="105">
        <f>(G62/D87)</f>
        <v>904.51830000000007</v>
      </c>
      <c r="E88" s="117">
        <f>(G62/E87)</f>
        <v>804.01626666666664</v>
      </c>
      <c r="F88" s="115"/>
      <c r="G88" s="116"/>
    </row>
    <row r="89" spans="1:7" ht="15.6" customHeight="1" x14ac:dyDescent="0.25">
      <c r="A89" s="8"/>
      <c r="B89" s="9"/>
      <c r="C89" s="7"/>
      <c r="D89" s="7"/>
      <c r="E89" s="7"/>
      <c r="F89" s="7"/>
      <c r="G89" s="7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Bovinos</vt:lpstr>
      <vt:lpstr>Bovinos!Área_de_impresión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2022-07-04T20:06:47Z</dcterms:modified>
  <cp:category/>
  <cp:contentStatus/>
</cp:coreProperties>
</file>