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0869285C02D7931261B725C846DEF6868ACE74E3" xr6:coauthVersionLast="47" xr6:coauthVersionMax="47" xr10:uidLastSave="{57EE24F0-40B6-483A-A252-E58B9CE2F9DE}"/>
  <bookViews>
    <workbookView xWindow="0" yWindow="0" windowWidth="20490" windowHeight="7755" xr2:uid="{00000000-000D-0000-FFFF-FFFF00000000}"/>
  </bookViews>
  <sheets>
    <sheet name="BRÁSIC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F49" i="1"/>
  <c r="F54" i="1"/>
  <c r="F53" i="1"/>
  <c r="F59" i="1"/>
  <c r="F37" i="1"/>
  <c r="F38" i="1"/>
  <c r="F24" i="1"/>
  <c r="F20" i="1"/>
  <c r="F21" i="1"/>
  <c r="F22" i="1"/>
  <c r="F23" i="1"/>
  <c r="F25" i="1"/>
  <c r="F35" i="1"/>
  <c r="F36" i="1"/>
  <c r="F44" i="1"/>
  <c r="F46" i="1"/>
  <c r="F51" i="1"/>
  <c r="F31" i="1"/>
  <c r="B81" i="1"/>
  <c r="F60" i="1"/>
  <c r="F61" i="1" s="1"/>
  <c r="B84" i="1" s="1"/>
  <c r="F11" i="1"/>
  <c r="F66" i="1" s="1"/>
  <c r="F39" i="1" l="1"/>
  <c r="B82" i="1" s="1"/>
  <c r="F26" i="1"/>
  <c r="F55" i="1"/>
  <c r="B83" i="1" s="1"/>
  <c r="F63" i="1" l="1"/>
  <c r="F64" i="1" s="1"/>
  <c r="F65" i="1" s="1"/>
  <c r="C90" i="1" s="1"/>
  <c r="B80" i="1"/>
  <c r="F67" i="1" l="1"/>
  <c r="D90" i="1"/>
  <c r="B90" i="1"/>
  <c r="B85" i="1"/>
  <c r="B86" i="1" s="1"/>
  <c r="C82" i="1" s="1"/>
  <c r="C80" i="1" l="1"/>
  <c r="C83" i="1"/>
  <c r="C84" i="1"/>
  <c r="C85" i="1"/>
  <c r="C86" i="1" l="1"/>
</calcChain>
</file>

<file path=xl/sharedStrings.xml><?xml version="1.0" encoding="utf-8"?>
<sst xmlns="http://schemas.openxmlformats.org/spreadsheetml/2006/main" count="155" uniqueCount="111">
  <si>
    <t>RUBRO O CULTIVO</t>
  </si>
  <si>
    <t>Brásicas (coliflor, brocolo, repollo)</t>
  </si>
  <si>
    <t>RENDIMIENTO (UNIDAD/Há.)</t>
  </si>
  <si>
    <t>VARIEDAD</t>
  </si>
  <si>
    <t>Variedades</t>
  </si>
  <si>
    <t>FECHA ESTIMADA  PRECIO VENTA</t>
  </si>
  <si>
    <t xml:space="preserve">Abril 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</si>
  <si>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</si>
  <si>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</si>
  <si>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</si>
  <si>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</si>
  <si>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</si>
  <si>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</si>
  <si>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</si>
  <si>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</si>
  <si>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</si>
  <si>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</si>
  <si>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</si>
  <si>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</si>
  <si>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</si>
  <si>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</si>
  <si>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</si>
  <si>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 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</si>
  <si>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</si>
  <si>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</si>
  <si>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</si>
  <si>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</si>
  <si>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</si>
  <si>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</si>
  <si>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</si>
  <si>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</si>
  <si>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</si>
  <si>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</si>
  <si>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Feb</t>
  </si>
  <si>
    <t>Control de Malezas</t>
  </si>
  <si>
    <t xml:space="preserve">Feb-May </t>
  </si>
  <si>
    <t>Trazado Regueros</t>
  </si>
  <si>
    <t>Ene</t>
  </si>
  <si>
    <t>Aplicación Agroquimicos</t>
  </si>
  <si>
    <t>Cosecha</t>
  </si>
  <si>
    <t>Abr</t>
  </si>
  <si>
    <t>Riego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</si>
  <si>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</si>
  <si>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</si>
  <si>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</si>
  <si>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</si>
  <si>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</si>
  <si>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</si>
  <si>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</si>
  <si>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Ene </t>
  </si>
  <si>
    <t>Vibrocultivador</t>
  </si>
  <si>
    <t>Rastraje entre Hileras</t>
  </si>
  <si>
    <t>Mar-May</t>
  </si>
  <si>
    <t>Surcadura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</si>
  <si>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</si>
  <si>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</si>
  <si>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</si>
  <si>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</si>
  <si>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</si>
  <si>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</si>
  <si>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</si>
  <si>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 xml:space="preserve">unidad </t>
  </si>
  <si>
    <t>FERTILIZANTES</t>
  </si>
  <si>
    <t>Mezcla Hortalicera</t>
  </si>
  <si>
    <t>kg</t>
  </si>
  <si>
    <t>Nitrato de  Potasio</t>
  </si>
  <si>
    <t xml:space="preserve">Mar - Abr </t>
  </si>
  <si>
    <t>FUNGICIDAS</t>
  </si>
  <si>
    <t xml:space="preserve">Polyben </t>
  </si>
  <si>
    <t>Feb - Abr</t>
  </si>
  <si>
    <t>HERBICIDAS</t>
  </si>
  <si>
    <t>Centurion Super</t>
  </si>
  <si>
    <t>lts</t>
  </si>
  <si>
    <t>INSECTICIDAS</t>
  </si>
  <si>
    <t>Karate</t>
  </si>
  <si>
    <t>Feb - Mar</t>
  </si>
  <si>
    <t>Talstar</t>
  </si>
  <si>
    <t>Mar - Abr</t>
  </si>
  <si>
    <t>Subtotal Insumos</t>
  </si>
  <si>
    <t>OTROS</t>
  </si>
  <si>
    <t>Item</t>
  </si>
  <si>
    <t>Flete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</si>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</sst>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6" fontId="1" fillId="2" borderId="12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6" fillId="10" borderId="45" xfId="0" applyNumberFormat="1" applyFont="1" applyFill="1" applyBorder="1" applyAlignment="1">
      <alignment horizontal="left" vertical="center" wrapText="1"/>
    </xf>
    <xf numFmtId="49" fontId="6" fillId="10" borderId="45" xfId="0" applyNumberFormat="1" applyFont="1" applyFill="1" applyBorder="1" applyAlignment="1">
      <alignment horizontal="center" vertical="center" wrapText="1"/>
    </xf>
    <xf numFmtId="0" fontId="6" fillId="10" borderId="45" xfId="0" applyNumberFormat="1" applyFont="1" applyFill="1" applyBorder="1" applyAlignment="1">
      <alignment horizontal="center" vertical="center" wrapText="1"/>
    </xf>
    <xf numFmtId="166" fontId="6" fillId="10" borderId="45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left" vertical="center" wrapText="1"/>
    </xf>
    <xf numFmtId="166" fontId="1" fillId="0" borderId="44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vertical="center" wrapText="1"/>
    </xf>
    <xf numFmtId="49" fontId="1" fillId="0" borderId="78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left" vertical="center" wrapText="1"/>
    </xf>
    <xf numFmtId="166" fontId="1" fillId="0" borderId="45" xfId="0" applyNumberFormat="1" applyFont="1" applyFill="1" applyBorder="1" applyAlignment="1">
      <alignment vertical="center" wrapText="1"/>
    </xf>
    <xf numFmtId="166" fontId="1" fillId="0" borderId="79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" fontId="1" fillId="0" borderId="45" xfId="0" applyNumberFormat="1" applyFont="1" applyFill="1" applyBorder="1" applyAlignment="1">
      <alignment horizontal="center" vertical="center" wrapText="1"/>
    </xf>
    <xf numFmtId="49" fontId="1" fillId="0" borderId="75" xfId="0" applyNumberFormat="1" applyFont="1" applyFill="1" applyBorder="1" applyAlignment="1">
      <alignment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 wrapText="1"/>
    </xf>
    <xf numFmtId="166" fontId="1" fillId="0" borderId="7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43" xfId="1" applyFont="1" applyFill="1" applyBorder="1" applyAlignment="1">
      <alignment vertical="center" wrapText="1"/>
    </xf>
    <xf numFmtId="164" fontId="5" fillId="8" borderId="28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left" vertical="center" wrapText="1"/>
    </xf>
    <xf numFmtId="49" fontId="5" fillId="0" borderId="49" xfId="0" applyNumberFormat="1" applyFont="1" applyFill="1" applyBorder="1" applyAlignment="1">
      <alignment horizontal="left" vertical="center" wrapText="1"/>
    </xf>
    <xf numFmtId="49" fontId="5" fillId="0" borderId="72" xfId="0" applyNumberFormat="1" applyFont="1" applyFill="1" applyBorder="1" applyAlignment="1">
      <alignment horizontal="left" vertical="center" wrapText="1"/>
    </xf>
    <xf numFmtId="49" fontId="5" fillId="0" borderId="73" xfId="0" applyNumberFormat="1" applyFont="1" applyFill="1" applyBorder="1" applyAlignment="1">
      <alignment horizontal="left" vertical="center" wrapText="1"/>
    </xf>
    <xf numFmtId="49" fontId="5" fillId="0" borderId="74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2" xfId="0" applyNumberFormat="1" applyFont="1" applyFill="1" applyBorder="1" applyAlignment="1">
      <alignment horizontal="left" vertical="center" wrapText="1"/>
    </xf>
    <xf numFmtId="49" fontId="3" fillId="3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3" borderId="5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  <xf numFmtId="49" fontId="2" fillId="5" borderId="71" xfId="0" applyNumberFormat="1" applyFont="1" applyFill="1" applyBorder="1" applyAlignment="1">
      <alignment horizontal="left" vertical="center" wrapText="1"/>
    </xf>
    <xf numFmtId="49" fontId="2" fillId="3" borderId="68" xfId="0" applyNumberFormat="1" applyFont="1" applyFill="1" applyBorder="1" applyAlignment="1">
      <alignment horizontal="center" vertical="center" wrapText="1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0" borderId="76" xfId="0" applyNumberFormat="1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>
      <alignment horizontal="left" vertical="center" wrapText="1"/>
    </xf>
    <xf numFmtId="49" fontId="5" fillId="0" borderId="77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50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51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0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1"/>
  <sheetViews>
    <sheetView showGridLines="0" tabSelected="1" zoomScaleNormal="100" zoomScaleSheetLayoutView="100" workbookViewId="0">
      <selection activeCell="E55" sqref="A55:E55"/>
    </sheetView>
  </sheetViews>
  <sheetFormatPr defaultColWidth="10.85546875" defaultRowHeight="11.25" customHeight="1"/>
  <cols>
    <col min="1" max="1" width="20" style="2" customWidth="1"/>
    <col min="2" max="2" width="20.42578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0" width="10.85546875" style="2" customWidth="1"/>
    <col min="251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25.5">
      <c r="A8" s="6" t="s">
        <v>0</v>
      </c>
      <c r="B8" s="7" t="s">
        <v>1</v>
      </c>
      <c r="C8" s="8"/>
      <c r="D8" s="146" t="s">
        <v>2</v>
      </c>
      <c r="E8" s="147"/>
      <c r="F8" s="9">
        <v>20000</v>
      </c>
    </row>
    <row r="9" spans="1:6" ht="12.75">
      <c r="A9" s="10" t="s">
        <v>3</v>
      </c>
      <c r="B9" s="7" t="s">
        <v>4</v>
      </c>
      <c r="C9" s="8"/>
      <c r="D9" s="130" t="s">
        <v>5</v>
      </c>
      <c r="E9" s="131"/>
      <c r="F9" s="7" t="s">
        <v>6</v>
      </c>
    </row>
    <row r="10" spans="1:6" ht="12.75">
      <c r="A10" s="10" t="s">
        <v>7</v>
      </c>
      <c r="B10" s="7" t="s">
        <v>8</v>
      </c>
      <c r="C10" s="8"/>
      <c r="D10" s="130" t="s">
        <v>9</v>
      </c>
      <c r="E10" s="131"/>
      <c r="F10" s="72">
        <v>900</v>
      </c>
    </row>
    <row r="11" spans="1:6" ht="11.25" customHeight="1">
      <c r="A11" s="10" t="s">
        <v>10</v>
      </c>
      <c r="B11" s="7" t="s">
        <v>11</v>
      </c>
      <c r="C11" s="8"/>
      <c r="D11" s="148" t="s">
        <v>12</v>
      </c>
      <c r="E11" s="149"/>
      <c r="F11" s="11">
        <f>(F8*F10)</f>
        <v>18000000</v>
      </c>
    </row>
    <row r="12" spans="1:6" ht="12.75">
      <c r="A12" s="10" t="s">
        <v>13</v>
      </c>
      <c r="B12" s="7" t="s">
        <v>14</v>
      </c>
      <c r="C12" s="8"/>
      <c r="D12" s="130" t="s">
        <v>15</v>
      </c>
      <c r="E12" s="131"/>
      <c r="F12" s="7" t="s">
        <v>16</v>
      </c>
    </row>
    <row r="13" spans="1:6" ht="12.75">
      <c r="A13" s="10" t="s">
        <v>17</v>
      </c>
      <c r="B13" s="7" t="s">
        <v>18</v>
      </c>
      <c r="C13" s="8"/>
      <c r="D13" s="130" t="s">
        <v>19</v>
      </c>
      <c r="E13" s="131"/>
      <c r="F13" s="7" t="s">
        <v>6</v>
      </c>
    </row>
    <row r="14" spans="1:6" ht="12.75">
      <c r="A14" s="10" t="s">
        <v>20</v>
      </c>
      <c r="B14" s="91">
        <v>44562</v>
      </c>
      <c r="C14" s="8"/>
      <c r="D14" s="130" t="s">
        <v>21</v>
      </c>
      <c r="E14" s="131"/>
      <c r="F14" s="7" t="s">
        <v>22</v>
      </c>
    </row>
    <row r="15" spans="1:6" ht="12" customHeight="1">
      <c r="A15" s="12"/>
      <c r="B15" s="13"/>
      <c r="C15" s="5"/>
      <c r="D15" s="14"/>
      <c r="E15" s="14"/>
      <c r="F15" s="15"/>
    </row>
    <row r="16" spans="1:6" ht="12" customHeight="1">
      <c r="A16" s="132" t="s">
        <v>23</v>
      </c>
      <c r="B16" s="133"/>
      <c r="C16" s="133"/>
      <c r="D16" s="133"/>
      <c r="E16" s="133"/>
      <c r="F16" s="133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37" t="s">
        <v>24</v>
      </c>
      <c r="B18" s="138"/>
      <c r="C18" s="138"/>
      <c r="D18" s="138"/>
      <c r="E18" s="138"/>
      <c r="F18" s="139"/>
    </row>
    <row r="19" spans="1:6" ht="24" customHeight="1">
      <c r="A19" s="19" t="s">
        <v>25</v>
      </c>
      <c r="B19" s="19" t="s">
        <v>26</v>
      </c>
      <c r="C19" s="19" t="s">
        <v>27</v>
      </c>
      <c r="D19" s="19" t="s">
        <v>28</v>
      </c>
      <c r="E19" s="19" t="s">
        <v>29</v>
      </c>
      <c r="F19" s="19" t="s">
        <v>30</v>
      </c>
    </row>
    <row r="20" spans="1:6" ht="12.75">
      <c r="A20" s="90" t="s">
        <v>31</v>
      </c>
      <c r="B20" s="20" t="s">
        <v>32</v>
      </c>
      <c r="C20" s="21">
        <v>5</v>
      </c>
      <c r="D20" s="90" t="s">
        <v>33</v>
      </c>
      <c r="E20" s="11">
        <v>20000</v>
      </c>
      <c r="F20" s="11">
        <f>(C20*E20)</f>
        <v>100000</v>
      </c>
    </row>
    <row r="21" spans="1:6" ht="12.75">
      <c r="A21" s="90" t="s">
        <v>34</v>
      </c>
      <c r="B21" s="20" t="s">
        <v>32</v>
      </c>
      <c r="C21" s="21">
        <v>10</v>
      </c>
      <c r="D21" s="90" t="s">
        <v>35</v>
      </c>
      <c r="E21" s="11">
        <v>20000</v>
      </c>
      <c r="F21" s="11">
        <f t="shared" ref="F21:F25" si="0">(C21*E21)</f>
        <v>200000</v>
      </c>
    </row>
    <row r="22" spans="1:6" ht="12.75" customHeight="1">
      <c r="A22" s="90" t="s">
        <v>36</v>
      </c>
      <c r="B22" s="20" t="s">
        <v>32</v>
      </c>
      <c r="C22" s="21">
        <v>1</v>
      </c>
      <c r="D22" s="90" t="s">
        <v>37</v>
      </c>
      <c r="E22" s="11">
        <v>20000</v>
      </c>
      <c r="F22" s="11">
        <f t="shared" si="0"/>
        <v>20000</v>
      </c>
    </row>
    <row r="23" spans="1:6" ht="12.75">
      <c r="A23" s="90" t="s">
        <v>38</v>
      </c>
      <c r="B23" s="20" t="s">
        <v>32</v>
      </c>
      <c r="C23" s="21">
        <v>6</v>
      </c>
      <c r="D23" s="90" t="s">
        <v>35</v>
      </c>
      <c r="E23" s="11">
        <v>20000</v>
      </c>
      <c r="F23" s="11">
        <f t="shared" si="0"/>
        <v>120000</v>
      </c>
    </row>
    <row r="24" spans="1:6" ht="12.75">
      <c r="A24" s="90" t="s">
        <v>39</v>
      </c>
      <c r="B24" s="20" t="s">
        <v>32</v>
      </c>
      <c r="C24" s="21">
        <v>20</v>
      </c>
      <c r="D24" s="90" t="s">
        <v>40</v>
      </c>
      <c r="E24" s="11">
        <v>20000</v>
      </c>
      <c r="F24" s="11">
        <f t="shared" si="0"/>
        <v>400000</v>
      </c>
    </row>
    <row r="25" spans="1:6" ht="12.75">
      <c r="A25" s="90" t="s">
        <v>41</v>
      </c>
      <c r="B25" s="20" t="s">
        <v>32</v>
      </c>
      <c r="C25" s="21">
        <v>10</v>
      </c>
      <c r="D25" s="90" t="s">
        <v>33</v>
      </c>
      <c r="E25" s="11">
        <v>20000</v>
      </c>
      <c r="F25" s="11">
        <f t="shared" si="0"/>
        <v>200000</v>
      </c>
    </row>
    <row r="26" spans="1:6" ht="12.75" customHeight="1">
      <c r="A26" s="140" t="s">
        <v>42</v>
      </c>
      <c r="B26" s="141"/>
      <c r="C26" s="141"/>
      <c r="D26" s="141"/>
      <c r="E26" s="142"/>
      <c r="F26" s="22">
        <f>SUM(F20:F25)</f>
        <v>1040000</v>
      </c>
    </row>
    <row r="27" spans="1:6" ht="12" customHeight="1">
      <c r="A27" s="16"/>
      <c r="B27" s="18"/>
      <c r="C27" s="18"/>
      <c r="D27" s="18"/>
      <c r="E27" s="23"/>
      <c r="F27" s="23"/>
    </row>
    <row r="28" spans="1:6" ht="12" customHeight="1">
      <c r="A28" s="109" t="s">
        <v>43</v>
      </c>
      <c r="B28" s="110"/>
      <c r="C28" s="110"/>
      <c r="D28" s="110"/>
      <c r="E28" s="110"/>
      <c r="F28" s="111"/>
    </row>
    <row r="29" spans="1:6" ht="24" customHeight="1">
      <c r="A29" s="24" t="s">
        <v>25</v>
      </c>
      <c r="B29" s="24" t="s">
        <v>26</v>
      </c>
      <c r="C29" s="24" t="s">
        <v>27</v>
      </c>
      <c r="D29" s="24" t="s">
        <v>28</v>
      </c>
      <c r="E29" s="24" t="s">
        <v>29</v>
      </c>
      <c r="F29" s="24" t="s">
        <v>30</v>
      </c>
    </row>
    <row r="30" spans="1:6" ht="12" customHeight="1">
      <c r="A30" s="25" t="s">
        <v>44</v>
      </c>
      <c r="B30" s="26"/>
      <c r="C30" s="26"/>
      <c r="D30" s="27"/>
      <c r="E30" s="28"/>
      <c r="F30" s="28"/>
    </row>
    <row r="31" spans="1:6" ht="12" customHeight="1">
      <c r="A31" s="106" t="s">
        <v>45</v>
      </c>
      <c r="B31" s="107"/>
      <c r="C31" s="107"/>
      <c r="D31" s="107"/>
      <c r="E31" s="108"/>
      <c r="F31" s="29">
        <f>SUM(F30:F30)</f>
        <v>0</v>
      </c>
    </row>
    <row r="32" spans="1:6" ht="12" customHeight="1">
      <c r="A32" s="30"/>
      <c r="B32" s="31"/>
      <c r="C32" s="31"/>
      <c r="D32" s="31"/>
      <c r="E32" s="32"/>
      <c r="F32" s="32"/>
    </row>
    <row r="33" spans="1:8" ht="12" customHeight="1">
      <c r="A33" s="109" t="s">
        <v>46</v>
      </c>
      <c r="B33" s="110"/>
      <c r="C33" s="110"/>
      <c r="D33" s="110"/>
      <c r="E33" s="110"/>
      <c r="F33" s="111"/>
    </row>
    <row r="34" spans="1:8" ht="24" customHeight="1">
      <c r="A34" s="33" t="s">
        <v>25</v>
      </c>
      <c r="B34" s="33" t="s">
        <v>26</v>
      </c>
      <c r="C34" s="33" t="s">
        <v>27</v>
      </c>
      <c r="D34" s="33" t="s">
        <v>28</v>
      </c>
      <c r="E34" s="33" t="s">
        <v>29</v>
      </c>
      <c r="F34" s="33" t="s">
        <v>30</v>
      </c>
    </row>
    <row r="35" spans="1:8" ht="12.75" customHeight="1">
      <c r="A35" s="68" t="s">
        <v>47</v>
      </c>
      <c r="B35" s="20" t="s">
        <v>48</v>
      </c>
      <c r="C35" s="21">
        <v>0.125</v>
      </c>
      <c r="D35" s="34" t="s">
        <v>49</v>
      </c>
      <c r="E35" s="11">
        <v>333200</v>
      </c>
      <c r="F35" s="11">
        <f>E35*C35</f>
        <v>41650</v>
      </c>
      <c r="H35" s="92"/>
    </row>
    <row r="36" spans="1:8" ht="12.75" customHeight="1">
      <c r="A36" s="68" t="s">
        <v>50</v>
      </c>
      <c r="B36" s="20" t="s">
        <v>48</v>
      </c>
      <c r="C36" s="21">
        <v>0.125</v>
      </c>
      <c r="D36" s="34" t="s">
        <v>49</v>
      </c>
      <c r="E36" s="11">
        <v>320000</v>
      </c>
      <c r="F36" s="11">
        <f t="shared" ref="F36:F38" si="1">E36*C36</f>
        <v>40000</v>
      </c>
      <c r="H36" s="92"/>
    </row>
    <row r="37" spans="1:8" ht="12.75">
      <c r="A37" s="68" t="s">
        <v>51</v>
      </c>
      <c r="B37" s="20" t="s">
        <v>48</v>
      </c>
      <c r="C37" s="21">
        <v>0.375</v>
      </c>
      <c r="D37" s="34" t="s">
        <v>52</v>
      </c>
      <c r="E37" s="11">
        <v>320000</v>
      </c>
      <c r="F37" s="11">
        <f t="shared" si="1"/>
        <v>120000</v>
      </c>
      <c r="H37" s="92"/>
    </row>
    <row r="38" spans="1:8" ht="12.75">
      <c r="A38" s="68" t="s">
        <v>53</v>
      </c>
      <c r="B38" s="20" t="s">
        <v>48</v>
      </c>
      <c r="C38" s="21">
        <v>0.125</v>
      </c>
      <c r="D38" s="34" t="s">
        <v>33</v>
      </c>
      <c r="E38" s="11">
        <v>240000</v>
      </c>
      <c r="F38" s="11">
        <f t="shared" si="1"/>
        <v>30000</v>
      </c>
      <c r="H38" s="92"/>
    </row>
    <row r="39" spans="1:8" ht="12.75">
      <c r="A39" s="143" t="s">
        <v>54</v>
      </c>
      <c r="B39" s="144"/>
      <c r="C39" s="144"/>
      <c r="D39" s="144"/>
      <c r="E39" s="145"/>
      <c r="F39" s="29">
        <f>SUM(F35:F38)</f>
        <v>231650</v>
      </c>
    </row>
    <row r="40" spans="1:8" ht="12" customHeight="1">
      <c r="A40" s="30"/>
      <c r="B40" s="31"/>
      <c r="C40" s="31"/>
      <c r="D40" s="31"/>
      <c r="E40" s="32"/>
      <c r="F40" s="32"/>
    </row>
    <row r="41" spans="1:8" ht="12" customHeight="1">
      <c r="A41" s="109" t="s">
        <v>55</v>
      </c>
      <c r="B41" s="110"/>
      <c r="C41" s="110"/>
      <c r="D41" s="110"/>
      <c r="E41" s="110"/>
      <c r="F41" s="111"/>
    </row>
    <row r="42" spans="1:8" ht="24" customHeight="1">
      <c r="A42" s="33" t="s">
        <v>56</v>
      </c>
      <c r="B42" s="33" t="s">
        <v>57</v>
      </c>
      <c r="C42" s="33" t="s">
        <v>58</v>
      </c>
      <c r="D42" s="33" t="s">
        <v>28</v>
      </c>
      <c r="E42" s="33" t="s">
        <v>29</v>
      </c>
      <c r="F42" s="33" t="s">
        <v>30</v>
      </c>
    </row>
    <row r="43" spans="1:8" ht="12.75" customHeight="1">
      <c r="A43" s="97" t="s">
        <v>59</v>
      </c>
      <c r="B43" s="98"/>
      <c r="C43" s="98"/>
      <c r="D43" s="98"/>
      <c r="E43" s="98"/>
      <c r="F43" s="99"/>
    </row>
    <row r="44" spans="1:8" ht="12.75">
      <c r="A44" s="68" t="s">
        <v>60</v>
      </c>
      <c r="B44" s="69" t="s">
        <v>61</v>
      </c>
      <c r="C44" s="70">
        <v>20000</v>
      </c>
      <c r="D44" s="71" t="s">
        <v>33</v>
      </c>
      <c r="E44" s="72">
        <v>60</v>
      </c>
      <c r="F44" s="72">
        <f>(C44*E44)</f>
        <v>1200000</v>
      </c>
    </row>
    <row r="45" spans="1:8" ht="12.75" customHeight="1">
      <c r="A45" s="97" t="s">
        <v>62</v>
      </c>
      <c r="B45" s="98"/>
      <c r="C45" s="98"/>
      <c r="D45" s="98"/>
      <c r="E45" s="98"/>
      <c r="F45" s="99"/>
    </row>
    <row r="46" spans="1:8" ht="12.75">
      <c r="A46" s="73" t="s">
        <v>63</v>
      </c>
      <c r="B46" s="74" t="s">
        <v>64</v>
      </c>
      <c r="C46" s="75">
        <v>400</v>
      </c>
      <c r="D46" s="76" t="s">
        <v>33</v>
      </c>
      <c r="E46" s="77">
        <v>1030</v>
      </c>
      <c r="F46" s="77">
        <f>(C46*E46)</f>
        <v>412000</v>
      </c>
    </row>
    <row r="47" spans="1:8" ht="12.75">
      <c r="A47" s="78" t="s">
        <v>65</v>
      </c>
      <c r="B47" s="79" t="s">
        <v>64</v>
      </c>
      <c r="C47" s="80">
        <v>300</v>
      </c>
      <c r="D47" s="81" t="s">
        <v>66</v>
      </c>
      <c r="E47" s="82">
        <v>1902</v>
      </c>
      <c r="F47" s="83">
        <f>(C47*E47)</f>
        <v>570600</v>
      </c>
    </row>
    <row r="48" spans="1:8" ht="12.75" customHeight="1">
      <c r="A48" s="134" t="s">
        <v>67</v>
      </c>
      <c r="B48" s="135"/>
      <c r="C48" s="135"/>
      <c r="D48" s="135"/>
      <c r="E48" s="135"/>
      <c r="F48" s="136"/>
    </row>
    <row r="49" spans="1:6" ht="12.75" customHeight="1">
      <c r="A49" s="68" t="s">
        <v>68</v>
      </c>
      <c r="B49" s="69" t="s">
        <v>64</v>
      </c>
      <c r="C49" s="70">
        <v>1</v>
      </c>
      <c r="D49" s="71" t="s">
        <v>69</v>
      </c>
      <c r="E49" s="72">
        <v>18500</v>
      </c>
      <c r="F49" s="72">
        <f>C49*E49</f>
        <v>18500</v>
      </c>
    </row>
    <row r="50" spans="1:6" ht="12.75" customHeight="1">
      <c r="A50" s="97" t="s">
        <v>70</v>
      </c>
      <c r="B50" s="98"/>
      <c r="C50" s="98"/>
      <c r="D50" s="98"/>
      <c r="E50" s="98"/>
      <c r="F50" s="99"/>
    </row>
    <row r="51" spans="1:6" ht="12.75" customHeight="1">
      <c r="A51" s="68" t="s">
        <v>71</v>
      </c>
      <c r="B51" s="69" t="s">
        <v>72</v>
      </c>
      <c r="C51" s="70">
        <v>1.5</v>
      </c>
      <c r="D51" s="71" t="s">
        <v>66</v>
      </c>
      <c r="E51" s="72">
        <v>38000</v>
      </c>
      <c r="F51" s="72">
        <f t="shared" ref="F51" si="2">(C51*E51)</f>
        <v>57000</v>
      </c>
    </row>
    <row r="52" spans="1:6" ht="12.75" customHeight="1">
      <c r="A52" s="100" t="s">
        <v>73</v>
      </c>
      <c r="B52" s="101"/>
      <c r="C52" s="101"/>
      <c r="D52" s="101"/>
      <c r="E52" s="101"/>
      <c r="F52" s="102"/>
    </row>
    <row r="53" spans="1:6" ht="12.75" customHeight="1">
      <c r="A53" s="78" t="s">
        <v>74</v>
      </c>
      <c r="B53" s="84" t="s">
        <v>72</v>
      </c>
      <c r="C53" s="85">
        <v>2</v>
      </c>
      <c r="D53" s="78" t="s">
        <v>75</v>
      </c>
      <c r="E53" s="82">
        <v>57600</v>
      </c>
      <c r="F53" s="82">
        <f>C53*E53</f>
        <v>115200</v>
      </c>
    </row>
    <row r="54" spans="1:6" ht="12.75" customHeight="1">
      <c r="A54" s="86" t="s">
        <v>76</v>
      </c>
      <c r="B54" s="87" t="s">
        <v>72</v>
      </c>
      <c r="C54" s="87">
        <v>2</v>
      </c>
      <c r="D54" s="88" t="s">
        <v>77</v>
      </c>
      <c r="E54" s="89">
        <v>35000</v>
      </c>
      <c r="F54" s="82">
        <f>C54*E54</f>
        <v>70000</v>
      </c>
    </row>
    <row r="55" spans="1:6" ht="13.5" customHeight="1">
      <c r="A55" s="106" t="s">
        <v>78</v>
      </c>
      <c r="B55" s="107"/>
      <c r="C55" s="107"/>
      <c r="D55" s="107"/>
      <c r="E55" s="108"/>
      <c r="F55" s="29">
        <f>SUM(F43:F54)</f>
        <v>2443300</v>
      </c>
    </row>
    <row r="56" spans="1:6" ht="12" customHeight="1">
      <c r="A56" s="30"/>
      <c r="B56" s="31"/>
      <c r="C56" s="31"/>
      <c r="D56" s="35"/>
      <c r="E56" s="32"/>
      <c r="F56" s="32"/>
    </row>
    <row r="57" spans="1:6" ht="12" customHeight="1">
      <c r="A57" s="109" t="s">
        <v>79</v>
      </c>
      <c r="B57" s="110"/>
      <c r="C57" s="110"/>
      <c r="D57" s="110"/>
      <c r="E57" s="110"/>
      <c r="F57" s="111"/>
    </row>
    <row r="58" spans="1:6" ht="24" customHeight="1">
      <c r="A58" s="36" t="s">
        <v>80</v>
      </c>
      <c r="B58" s="36" t="s">
        <v>57</v>
      </c>
      <c r="C58" s="36" t="s">
        <v>58</v>
      </c>
      <c r="D58" s="36" t="s">
        <v>28</v>
      </c>
      <c r="E58" s="36" t="s">
        <v>29</v>
      </c>
      <c r="F58" s="36" t="s">
        <v>30</v>
      </c>
    </row>
    <row r="59" spans="1:6" ht="12.75">
      <c r="A59" s="37" t="s">
        <v>81</v>
      </c>
      <c r="B59" s="38" t="s">
        <v>61</v>
      </c>
      <c r="C59" s="39">
        <v>1</v>
      </c>
      <c r="D59" s="37" t="s">
        <v>40</v>
      </c>
      <c r="E59" s="40">
        <v>30000</v>
      </c>
      <c r="F59" s="40">
        <f>E59*C59</f>
        <v>30000</v>
      </c>
    </row>
    <row r="60" spans="1:6" ht="19.5" customHeight="1">
      <c r="A60" s="41" t="s">
        <v>82</v>
      </c>
      <c r="B60" s="42"/>
      <c r="C60" s="9"/>
      <c r="D60" s="42"/>
      <c r="E60" s="40">
        <v>0</v>
      </c>
      <c r="F60" s="40">
        <f t="shared" ref="F60" si="3">E60*C60</f>
        <v>0</v>
      </c>
    </row>
    <row r="61" spans="1:6" ht="13.5" customHeight="1">
      <c r="A61" s="112" t="s">
        <v>83</v>
      </c>
      <c r="B61" s="113"/>
      <c r="C61" s="113"/>
      <c r="D61" s="113"/>
      <c r="E61" s="114"/>
      <c r="F61" s="43">
        <f>SUM(F59:F60)</f>
        <v>30000</v>
      </c>
    </row>
    <row r="62" spans="1:6" ht="12" customHeight="1">
      <c r="A62" s="44"/>
      <c r="B62" s="44"/>
      <c r="C62" s="44"/>
      <c r="D62" s="44"/>
      <c r="E62" s="45"/>
      <c r="F62" s="45"/>
    </row>
    <row r="63" spans="1:6" ht="12.75">
      <c r="A63" s="115" t="s">
        <v>84</v>
      </c>
      <c r="B63" s="116"/>
      <c r="C63" s="116"/>
      <c r="D63" s="116"/>
      <c r="E63" s="117"/>
      <c r="F63" s="46">
        <f>F26+F39+F55+F61</f>
        <v>3744950</v>
      </c>
    </row>
    <row r="64" spans="1:6" ht="12" customHeight="1">
      <c r="A64" s="118" t="s">
        <v>85</v>
      </c>
      <c r="B64" s="119"/>
      <c r="C64" s="119"/>
      <c r="D64" s="119"/>
      <c r="E64" s="120"/>
      <c r="F64" s="47">
        <f>F63*0.05</f>
        <v>187247.5</v>
      </c>
    </row>
    <row r="65" spans="1:6" ht="12" customHeight="1">
      <c r="A65" s="121" t="s">
        <v>86</v>
      </c>
      <c r="B65" s="122"/>
      <c r="C65" s="122"/>
      <c r="D65" s="122"/>
      <c r="E65" s="123"/>
      <c r="F65" s="48">
        <f>F64+F63</f>
        <v>3932197.5</v>
      </c>
    </row>
    <row r="66" spans="1:6" ht="12" customHeight="1">
      <c r="A66" s="127" t="s">
        <v>87</v>
      </c>
      <c r="B66" s="128"/>
      <c r="C66" s="128"/>
      <c r="D66" s="128"/>
      <c r="E66" s="129"/>
      <c r="F66" s="47">
        <f>F11</f>
        <v>18000000</v>
      </c>
    </row>
    <row r="67" spans="1:6" ht="12.75">
      <c r="A67" s="124" t="s">
        <v>88</v>
      </c>
      <c r="B67" s="125"/>
      <c r="C67" s="125"/>
      <c r="D67" s="125"/>
      <c r="E67" s="126"/>
      <c r="F67" s="49">
        <f>F66-F65</f>
        <v>14067802.5</v>
      </c>
    </row>
    <row r="68" spans="1:6" ht="12" customHeight="1">
      <c r="A68" s="50" t="s">
        <v>89</v>
      </c>
      <c r="B68" s="51"/>
      <c r="C68" s="51"/>
      <c r="D68" s="51"/>
      <c r="E68" s="51"/>
      <c r="F68" s="52"/>
    </row>
    <row r="69" spans="1:6" ht="12.75" customHeight="1" thickBot="1">
      <c r="A69" s="53"/>
      <c r="B69" s="51"/>
      <c r="C69" s="51"/>
      <c r="D69" s="51"/>
      <c r="E69" s="51"/>
      <c r="F69" s="52"/>
    </row>
    <row r="70" spans="1:6" ht="15" customHeight="1">
      <c r="A70" s="153" t="s">
        <v>90</v>
      </c>
      <c r="B70" s="154"/>
      <c r="C70" s="154"/>
      <c r="D70" s="154"/>
      <c r="E70" s="155"/>
      <c r="F70" s="52"/>
    </row>
    <row r="71" spans="1:6" ht="12.75">
      <c r="A71" s="103" t="s">
        <v>91</v>
      </c>
      <c r="B71" s="104"/>
      <c r="C71" s="104"/>
      <c r="D71" s="104"/>
      <c r="E71" s="105"/>
      <c r="F71" s="52"/>
    </row>
    <row r="72" spans="1:6" ht="12.75">
      <c r="A72" s="103" t="s">
        <v>92</v>
      </c>
      <c r="B72" s="104"/>
      <c r="C72" s="104"/>
      <c r="D72" s="104"/>
      <c r="E72" s="105"/>
      <c r="F72" s="52"/>
    </row>
    <row r="73" spans="1:6" ht="12.75">
      <c r="A73" s="103" t="s">
        <v>93</v>
      </c>
      <c r="B73" s="104"/>
      <c r="C73" s="104"/>
      <c r="D73" s="104"/>
      <c r="E73" s="105"/>
      <c r="F73" s="52"/>
    </row>
    <row r="74" spans="1:6" ht="12.75">
      <c r="A74" s="103" t="s">
        <v>94</v>
      </c>
      <c r="B74" s="104"/>
      <c r="C74" s="104"/>
      <c r="D74" s="104"/>
      <c r="E74" s="105"/>
      <c r="F74" s="52"/>
    </row>
    <row r="75" spans="1:6" ht="12.75">
      <c r="A75" s="103" t="s">
        <v>95</v>
      </c>
      <c r="B75" s="104"/>
      <c r="C75" s="104"/>
      <c r="D75" s="104"/>
      <c r="E75" s="105"/>
      <c r="F75" s="52"/>
    </row>
    <row r="76" spans="1:6" ht="13.5" thickBot="1">
      <c r="A76" s="150" t="s">
        <v>96</v>
      </c>
      <c r="B76" s="151"/>
      <c r="C76" s="151"/>
      <c r="D76" s="151"/>
      <c r="E76" s="152"/>
      <c r="F76" s="52"/>
    </row>
    <row r="77" spans="1:6" ht="12.75" customHeight="1">
      <c r="A77" s="53"/>
      <c r="B77" s="53"/>
      <c r="C77" s="53"/>
      <c r="D77" s="53"/>
      <c r="E77" s="53"/>
      <c r="F77" s="52"/>
    </row>
    <row r="78" spans="1:6" ht="15" customHeight="1" thickBot="1">
      <c r="A78" s="160" t="s">
        <v>97</v>
      </c>
      <c r="B78" s="161"/>
      <c r="C78" s="162"/>
      <c r="D78" s="54"/>
      <c r="E78" s="54"/>
      <c r="F78" s="52"/>
    </row>
    <row r="79" spans="1:6" ht="12" customHeight="1">
      <c r="A79" s="55" t="s">
        <v>80</v>
      </c>
      <c r="B79" s="56" t="s">
        <v>98</v>
      </c>
      <c r="C79" s="57" t="s">
        <v>99</v>
      </c>
      <c r="D79" s="54"/>
      <c r="E79" s="54"/>
      <c r="F79" s="52"/>
    </row>
    <row r="80" spans="1:6" ht="12" customHeight="1">
      <c r="A80" s="58" t="s">
        <v>100</v>
      </c>
      <c r="B80" s="96">
        <f>F26</f>
        <v>1040000</v>
      </c>
      <c r="C80" s="59">
        <f>(B80/B86)</f>
        <v>0.26448315477541501</v>
      </c>
      <c r="D80" s="54"/>
      <c r="E80" s="54"/>
      <c r="F80" s="52" t="s">
        <v>101</v>
      </c>
    </row>
    <row r="81" spans="1:6" ht="12" customHeight="1">
      <c r="A81" s="58" t="s">
        <v>102</v>
      </c>
      <c r="B81" s="96">
        <f>F31</f>
        <v>0</v>
      </c>
      <c r="C81" s="59">
        <v>0</v>
      </c>
      <c r="D81" s="54"/>
      <c r="E81" s="54"/>
      <c r="F81" s="52"/>
    </row>
    <row r="82" spans="1:6" ht="12" customHeight="1">
      <c r="A82" s="58" t="s">
        <v>103</v>
      </c>
      <c r="B82" s="96">
        <f>F39</f>
        <v>231650</v>
      </c>
      <c r="C82" s="59">
        <f>(B82/B86)</f>
        <v>5.8911079618966238E-2</v>
      </c>
      <c r="D82" s="54"/>
      <c r="E82" s="54"/>
      <c r="F82" s="52"/>
    </row>
    <row r="83" spans="1:6" ht="12" customHeight="1">
      <c r="A83" s="58" t="s">
        <v>56</v>
      </c>
      <c r="B83" s="96">
        <f>F55</f>
        <v>2443300</v>
      </c>
      <c r="C83" s="59">
        <f>(B83/B86)</f>
        <v>0.62135739621420338</v>
      </c>
      <c r="D83" s="54"/>
      <c r="E83" s="54"/>
      <c r="F83" s="52"/>
    </row>
    <row r="84" spans="1:6" ht="12" customHeight="1">
      <c r="A84" s="58" t="s">
        <v>104</v>
      </c>
      <c r="B84" s="96">
        <f>F61</f>
        <v>30000</v>
      </c>
      <c r="C84" s="59">
        <f>(B84/B86)</f>
        <v>7.6293217723677406E-3</v>
      </c>
      <c r="D84" s="60"/>
      <c r="E84" s="60"/>
      <c r="F84" s="52"/>
    </row>
    <row r="85" spans="1:6" ht="12" customHeight="1">
      <c r="A85" s="58" t="s">
        <v>105</v>
      </c>
      <c r="B85" s="96">
        <f>F64</f>
        <v>187247.5</v>
      </c>
      <c r="C85" s="59">
        <f>(B85/B86)</f>
        <v>4.7619047619047616E-2</v>
      </c>
      <c r="D85" s="60"/>
      <c r="E85" s="60"/>
      <c r="F85" s="52"/>
    </row>
    <row r="86" spans="1:6" ht="12.75" customHeight="1" thickBot="1">
      <c r="A86" s="61" t="s">
        <v>106</v>
      </c>
      <c r="B86" s="95">
        <f>SUM(B80:B85)</f>
        <v>3932197.5</v>
      </c>
      <c r="C86" s="62">
        <f>SUM(C80:C85)</f>
        <v>1</v>
      </c>
      <c r="D86" s="60"/>
      <c r="E86" s="60"/>
      <c r="F86" s="52"/>
    </row>
    <row r="87" spans="1:6" ht="12.75" customHeight="1">
      <c r="A87" s="63"/>
      <c r="B87" s="51"/>
      <c r="C87" s="51"/>
      <c r="D87" s="51"/>
      <c r="E87" s="51"/>
      <c r="F87" s="52"/>
    </row>
    <row r="88" spans="1:6" ht="15.75" customHeight="1" thickBot="1">
      <c r="A88" s="157" t="s">
        <v>107</v>
      </c>
      <c r="B88" s="158"/>
      <c r="C88" s="158"/>
      <c r="D88" s="159"/>
      <c r="E88" s="64"/>
      <c r="F88" s="52"/>
    </row>
    <row r="89" spans="1:6" ht="12.75">
      <c r="A89" s="65" t="s">
        <v>108</v>
      </c>
      <c r="B89" s="93">
        <v>10000</v>
      </c>
      <c r="C89" s="93">
        <v>15000</v>
      </c>
      <c r="D89" s="94">
        <v>20000</v>
      </c>
      <c r="E89" s="66"/>
      <c r="F89" s="67"/>
    </row>
    <row r="90" spans="1:6" ht="13.5" customHeight="1" thickBot="1">
      <c r="A90" s="61" t="s">
        <v>109</v>
      </c>
      <c r="B90" s="95">
        <f>F65/B89</f>
        <v>393.21974999999998</v>
      </c>
      <c r="C90" s="95">
        <f>F65/C89</f>
        <v>262.1465</v>
      </c>
      <c r="D90" s="95">
        <f>F65/D89</f>
        <v>196.60987499999999</v>
      </c>
      <c r="E90" s="66"/>
      <c r="F90" s="67"/>
    </row>
    <row r="91" spans="1:6" ht="12.75">
      <c r="A91" s="156" t="s">
        <v>110</v>
      </c>
      <c r="B91" s="156"/>
      <c r="C91" s="156"/>
      <c r="D91" s="156"/>
      <c r="E91" s="53"/>
      <c r="F91" s="53"/>
    </row>
  </sheetData>
  <mergeCells count="38">
    <mergeCell ref="A74:E74"/>
    <mergeCell ref="A75:E75"/>
    <mergeCell ref="A76:E76"/>
    <mergeCell ref="A70:E70"/>
    <mergeCell ref="A91:D91"/>
    <mergeCell ref="A88:D88"/>
    <mergeCell ref="A78:C78"/>
    <mergeCell ref="D12:E12"/>
    <mergeCell ref="D10:E10"/>
    <mergeCell ref="D9:E9"/>
    <mergeCell ref="D8:E8"/>
    <mergeCell ref="D13:E13"/>
    <mergeCell ref="D11:E11"/>
    <mergeCell ref="D14:E14"/>
    <mergeCell ref="A16:F16"/>
    <mergeCell ref="A43:F43"/>
    <mergeCell ref="A45:F45"/>
    <mergeCell ref="A48:F48"/>
    <mergeCell ref="A18:F18"/>
    <mergeCell ref="A26:E26"/>
    <mergeCell ref="A31:E31"/>
    <mergeCell ref="A39:E39"/>
    <mergeCell ref="A33:F33"/>
    <mergeCell ref="A28:F28"/>
    <mergeCell ref="A41:F41"/>
    <mergeCell ref="A50:F50"/>
    <mergeCell ref="A52:F52"/>
    <mergeCell ref="A71:E71"/>
    <mergeCell ref="A72:E72"/>
    <mergeCell ref="A73:E73"/>
    <mergeCell ref="A55:E55"/>
    <mergeCell ref="A57:F57"/>
    <mergeCell ref="A61:E61"/>
    <mergeCell ref="A63:E63"/>
    <mergeCell ref="A64:E64"/>
    <mergeCell ref="A65:E65"/>
    <mergeCell ref="A67:E67"/>
    <mergeCell ref="A66:E66"/>
  </mergeCells>
  <pageMargins left="0.748031" right="0.748031" top="0.98425200000000002" bottom="0.98425200000000002" header="0" footer="0"/>
  <pageSetup scale="95" orientation="portrait" r:id="rId1"/>
  <headerFooter>
    <oddFooter>&amp;C&amp;"Helvetica Neue,Regular"&amp;12&amp;K000000&amp;P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2022-06-23T20:13:54Z</dcterms:modified>
  <cp:category/>
  <cp:contentStatus/>
</cp:coreProperties>
</file>