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3"/>
  <workbookPr/>
  <mc:AlternateContent xmlns:mc="http://schemas.openxmlformats.org/markup-compatibility/2006">
    <mc:Choice Requires="x15">
      <x15ac:absPath xmlns:x15ac="http://schemas.microsoft.com/office/spreadsheetml/2010/11/ac" url="C:\Users\Julio Cofre\Documents\B-INDAP ÑUBLE\FICHAS CULTIVOS\Ficha El Carmen\"/>
    </mc:Choice>
  </mc:AlternateContent>
  <xr:revisionPtr revIDLastSave="0" documentId="11_B4BFC29F65F5C9FF7B8ED51BCC1BA2A46500011A" xr6:coauthVersionLast="47" xr6:coauthVersionMax="47" xr10:uidLastSave="{00000000-0000-0000-0000-000000000000}"/>
  <bookViews>
    <workbookView xWindow="0" yWindow="0" windowWidth="17340" windowHeight="11925" xr2:uid="{00000000-000D-0000-FFFF-FFFF00000000}"/>
  </bookViews>
  <sheets>
    <sheet name="Maíz grano" sheetId="1" r:id="rId1"/>
  </sheets>
  <calcPr calcId="162913"/>
</workbook>
</file>

<file path=xl/calcChain.xml><?xml version="1.0" encoding="utf-8"?>
<calcChain xmlns="http://schemas.openxmlformats.org/spreadsheetml/2006/main">
  <c r="G66" i="1" l="1"/>
  <c r="F23" i="1"/>
  <c r="G23" i="1" s="1"/>
  <c r="F22" i="1"/>
  <c r="G22" i="1" s="1"/>
  <c r="G64" i="1"/>
  <c r="G62" i="1"/>
  <c r="G52" i="1"/>
  <c r="G38" i="1"/>
  <c r="G43" i="1" s="1"/>
  <c r="G39" i="1"/>
  <c r="G40" i="1"/>
  <c r="G41" i="1"/>
  <c r="G42" i="1"/>
  <c r="G27" i="1"/>
  <c r="F24" i="1" l="1"/>
  <c r="C84" i="1"/>
  <c r="F25" i="1" l="1"/>
  <c r="G24" i="1"/>
  <c r="G61" i="1"/>
  <c r="C87" i="1" s="1"/>
  <c r="G56" i="1"/>
  <c r="G54" i="1"/>
  <c r="G51" i="1"/>
  <c r="G50" i="1"/>
  <c r="G57" i="1" s="1"/>
  <c r="G48" i="1"/>
  <c r="G37" i="1"/>
  <c r="G21" i="1"/>
  <c r="G12" i="1"/>
  <c r="G69" i="1" s="1"/>
  <c r="G28" i="1" l="1"/>
  <c r="C83" i="1" s="1"/>
  <c r="G25" i="1"/>
  <c r="F26" i="1"/>
  <c r="G26" i="1" s="1"/>
  <c r="C86" i="1"/>
  <c r="C85" i="1"/>
  <c r="G67" i="1" l="1"/>
  <c r="G68" i="1" l="1"/>
  <c r="D94" i="1" s="1"/>
  <c r="C88" i="1"/>
  <c r="E94" i="1" l="1"/>
  <c r="C94" i="1"/>
  <c r="G70" i="1"/>
  <c r="C89" i="1"/>
  <c r="D86" i="1" l="1"/>
  <c r="D83" i="1"/>
  <c r="D87" i="1"/>
  <c r="D85" i="1"/>
  <c r="D88" i="1"/>
  <c r="D89" i="1" l="1"/>
</calcChain>
</file>

<file path=xl/sharedStrings.xml><?xml version="1.0" encoding="utf-8"?>
<sst xmlns="http://schemas.openxmlformats.org/spreadsheetml/2006/main" count="162" uniqueCount="119">
  <si>
    <t>RUBRO O CULTIVO</t>
  </si>
  <si>
    <t>COLIFLOR Y OTRAS BRASICAS</t>
  </si>
  <si>
    <t>RENDIMIENTO (unidad/Há.)</t>
  </si>
  <si>
    <t>VARIEDAD</t>
  </si>
  <si>
    <t>VARIAS</t>
  </si>
  <si>
    <t>FECHA ESTIMADA  PRECIO VENTA</t>
  </si>
  <si>
    <t>ANUAL</t>
  </si>
  <si>
    <t>NIVEL TECNOLÓGICO</t>
  </si>
  <si>
    <t>Medio</t>
  </si>
  <si>
    <t>PRECIO ESPERADO ($/unidad)</t>
  </si>
  <si>
    <t>REGIÓN</t>
  </si>
  <si>
    <t>ÑUBLE</t>
  </si>
  <si>
    <t>INGRESO ESPERADO, con IVA ($)</t>
  </si>
  <si>
    <t>AGENCIA DE ÁREA</t>
  </si>
  <si>
    <t>EL CARMEN</t>
  </si>
  <si>
    <t>DESTINO PRODUCCION</t>
  </si>
  <si>
    <t>CONSUMO LOCAL</t>
  </si>
  <si>
    <t>COMUNA/LOCALIDAD</t>
  </si>
  <si>
    <t>EL CARMEN-SAN IGNACIO</t>
  </si>
  <si>
    <t>FECHA DE COSECHA</t>
  </si>
  <si>
    <t>TODO EL AÑO</t>
  </si>
  <si>
    <t>FECHA PRECIO INSUMOS</t>
  </si>
  <si>
    <t>CONTINGENCIA</t>
  </si>
  <si>
    <t>Heladas - 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</si>
  <si>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</si>
  <si>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</si>
  <si>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</si>
  <si>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</si>
  <si>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</si>
  <si>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</si>
  <si>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</si>
  <si>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</si>
  <si>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riego</t>
  </si>
  <si>
    <t>JH</t>
  </si>
  <si>
    <t>marzo-julio</t>
  </si>
  <si>
    <t>acarreo de insumos</t>
  </si>
  <si>
    <t>febrero-junio</t>
  </si>
  <si>
    <t>aplicación de fertilizantes</t>
  </si>
  <si>
    <t>marzo-junio</t>
  </si>
  <si>
    <t>trasplante</t>
  </si>
  <si>
    <t>marzo</t>
  </si>
  <si>
    <t>aplicación fitosanitarios</t>
  </si>
  <si>
    <t>control malezas</t>
  </si>
  <si>
    <t>marzo-mayo</t>
  </si>
  <si>
    <t>preparacion cosecha-cosecha</t>
  </si>
  <si>
    <t>unidad</t>
  </si>
  <si>
    <t>junio-julio</t>
  </si>
  <si>
    <t>Subtotal Jornadas Hombre</t>
  </si>
  <si>
    <t>JORNADAS ANIMAL</t>
  </si>
  <si>
    <t>JA</t>
  </si>
  <si>
    <t>Subtotal Jornadas Animal</t>
  </si>
  <si>
    <t>MAQUINARIA</t>
  </si>
  <si>
    <t>aradura</t>
  </si>
  <si>
    <t>JM</t>
  </si>
  <si>
    <t>marzo-abril</t>
  </si>
  <si>
    <t>rastraje (2)</t>
  </si>
  <si>
    <t>marzo abril</t>
  </si>
  <si>
    <t>melgadura</t>
  </si>
  <si>
    <t>acequiadura</t>
  </si>
  <si>
    <t>marzo - abril</t>
  </si>
  <si>
    <t>labores del cultivo</t>
  </si>
  <si>
    <t>abril-mayo</t>
  </si>
  <si>
    <t>aplicación de de fitosanitarios</t>
  </si>
  <si>
    <t>Subtotal Costo Maquinaria</t>
  </si>
  <si>
    <t>INSUMOS</t>
  </si>
  <si>
    <t>Insumos</t>
  </si>
  <si>
    <t>Unidad (Kg/l/u)</t>
  </si>
  <si>
    <t>Cantidad (Kg/l/u)</t>
  </si>
  <si>
    <t>SEMILLA</t>
  </si>
  <si>
    <t>plantas</t>
  </si>
  <si>
    <t>envase 500 gr</t>
  </si>
  <si>
    <t>mayo-agosto</t>
  </si>
  <si>
    <t>FERTILIZANTES</t>
  </si>
  <si>
    <t>mezcla hortalicera</t>
  </si>
  <si>
    <t>Kg</t>
  </si>
  <si>
    <t>nitrato potasio</t>
  </si>
  <si>
    <t>kg</t>
  </si>
  <si>
    <t>Octubre-Noviembre</t>
  </si>
  <si>
    <t>urea</t>
  </si>
  <si>
    <t>HERBICIDAS</t>
  </si>
  <si>
    <t>goal 2 XL</t>
  </si>
  <si>
    <t>Lt.</t>
  </si>
  <si>
    <t>INSECTICIDAS</t>
  </si>
  <si>
    <t>balazo 2XL</t>
  </si>
  <si>
    <t>KG</t>
  </si>
  <si>
    <t>Subtotal Insumos</t>
  </si>
  <si>
    <t>OTROS</t>
  </si>
  <si>
    <t>Item</t>
  </si>
  <si>
    <t>Traslados (fletes)</t>
  </si>
  <si>
    <t>anual</t>
  </si>
  <si>
    <t>abril-junio</t>
  </si>
  <si>
    <t>ARRIENDO DE TIERRAS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</si>
  <si>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</si>
  <si>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</si>
  <si>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</si>
  <si>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</si>
  <si>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</si>
  <si>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</si>
  <si>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</si>
  <si>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</si>
  <si>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</si>
  <si>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</si>
  <si>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</si>
  <si>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</si>
  <si>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</si>
  <si>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</si>
  <si>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</si>
  <si>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</si>
  <si>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</si>
  <si>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</si>
  <si>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</si>
  <si>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</si>
  <si>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</si>
  <si>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</si>
  <si>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</si>
  <si>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($/unidades)</t>
  </si>
  <si>
    <t>Rendimiento (unidad/hà)</t>
  </si>
  <si>
    <t>Costo unitario ($/unidad)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</si>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</sst>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* #,##0_ ;_ * \-#,##0_ ;_ * &quot;-&quot;_ ;_ @_ "/>
    <numFmt numFmtId="165" formatCode="&quot; &quot;* #,##0.00&quot; &quot;;&quot;-&quot;* #,##0.00&quot; &quot;;&quot; &quot;* &quot;-&quot;??&quot; &quot;"/>
    <numFmt numFmtId="166" formatCode="#,##0.0"/>
    <numFmt numFmtId="167" formatCode="&quot; &quot;* #,##0&quot;   &quot;;&quot;-&quot;* #,##0&quot;   &quot;;&quot; &quot;* &quot;-&quot;??&quot;   &quot;"/>
    <numFmt numFmtId="168" formatCode="&quot; &quot;* #,##0&quot; &quot;;&quot; &quot;* &quot;-&quot;#,##0&quot; &quot;;&quot; &quot;* &quot;- &quot;"/>
  </numFmts>
  <fonts count="2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8"/>
      <color indexed="15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2">
    <xf numFmtId="0" fontId="0" fillId="0" borderId="0" applyNumberFormat="0" applyFill="0" applyBorder="0" applyProtection="0"/>
    <xf numFmtId="164" fontId="20" fillId="0" borderId="0" applyFont="0" applyFill="0" applyBorder="0" applyAlignment="0" applyProtection="0"/>
  </cellStyleXfs>
  <cellXfs count="153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/>
    <xf numFmtId="3" fontId="2" fillId="2" borderId="6" xfId="0" applyNumberFormat="1" applyFont="1" applyFill="1" applyBorder="1"/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165" fontId="4" fillId="2" borderId="6" xfId="0" applyNumberFormat="1" applyFont="1" applyFill="1" applyBorder="1"/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3" fontId="4" fillId="2" borderId="6" xfId="0" applyNumberFormat="1" applyFont="1" applyFill="1" applyBorder="1" applyAlignment="1">
      <alignment horizontal="right" wrapText="1"/>
    </xf>
    <xf numFmtId="14" fontId="4" fillId="2" borderId="6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49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/>
    <xf numFmtId="3" fontId="4" fillId="2" borderId="6" xfId="0" applyNumberFormat="1" applyFont="1" applyFill="1" applyBorder="1"/>
    <xf numFmtId="49" fontId="8" fillId="2" borderId="6" xfId="0" applyNumberFormat="1" applyFont="1" applyFill="1" applyBorder="1"/>
    <xf numFmtId="0" fontId="4" fillId="2" borderId="6" xfId="0" applyFont="1" applyFill="1" applyBorder="1" applyAlignment="1">
      <alignment horizontal="center"/>
    </xf>
    <xf numFmtId="49" fontId="4" fillId="2" borderId="19" xfId="0" applyNumberFormat="1" applyFont="1" applyFill="1" applyBorder="1"/>
    <xf numFmtId="49" fontId="4" fillId="2" borderId="19" xfId="0" applyNumberFormat="1" applyFont="1" applyFill="1" applyBorder="1" applyAlignment="1">
      <alignment horizontal="center"/>
    </xf>
    <xf numFmtId="0" fontId="4" fillId="2" borderId="19" xfId="0" applyNumberFormat="1" applyFont="1" applyFill="1" applyBorder="1"/>
    <xf numFmtId="3" fontId="4" fillId="2" borderId="19" xfId="0" applyNumberFormat="1" applyFont="1" applyFill="1" applyBorder="1"/>
    <xf numFmtId="49" fontId="9" fillId="3" borderId="15" xfId="0" applyNumberFormat="1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3" fontId="9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166" fontId="4" fillId="2" borderId="6" xfId="0" applyNumberFormat="1" applyFont="1" applyFill="1" applyBorder="1"/>
    <xf numFmtId="49" fontId="10" fillId="5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horizontal="center" wrapText="1"/>
    </xf>
    <xf numFmtId="49" fontId="9" fillId="3" borderId="20" xfId="0" applyNumberFormat="1" applyFont="1" applyFill="1" applyBorder="1" applyAlignment="1">
      <alignment vertical="center"/>
    </xf>
    <xf numFmtId="0" fontId="9" fillId="3" borderId="20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vertical="center"/>
    </xf>
    <xf numFmtId="3" fontId="9" fillId="3" borderId="20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1" xfId="0" applyFill="1" applyBorder="1"/>
    <xf numFmtId="0" fontId="16" fillId="7" borderId="23" xfId="0" applyFont="1" applyFill="1" applyBorder="1"/>
    <xf numFmtId="49" fontId="14" fillId="8" borderId="24" xfId="0" applyNumberFormat="1" applyFont="1" applyFill="1" applyBorder="1" applyAlignment="1">
      <alignment vertical="center"/>
    </xf>
    <xf numFmtId="3" fontId="14" fillId="2" borderId="6" xfId="0" applyNumberFormat="1" applyFont="1" applyFill="1" applyBorder="1" applyAlignment="1">
      <alignment vertical="center"/>
    </xf>
    <xf numFmtId="0" fontId="14" fillId="2" borderId="6" xfId="0" applyNumberFormat="1" applyFont="1" applyFill="1" applyBorder="1" applyAlignment="1">
      <alignment vertical="center"/>
    </xf>
    <xf numFmtId="168" fontId="14" fillId="2" borderId="6" xfId="0" applyNumberFormat="1" applyFont="1" applyFill="1" applyBorder="1" applyAlignment="1">
      <alignment vertical="center"/>
    </xf>
    <xf numFmtId="0" fontId="11" fillId="7" borderId="22" xfId="0" applyFont="1" applyFill="1" applyBorder="1" applyAlignment="1">
      <alignment vertical="center"/>
    </xf>
    <xf numFmtId="0" fontId="11" fillId="7" borderId="23" xfId="0" applyFont="1" applyFill="1" applyBorder="1" applyAlignment="1">
      <alignment vertical="center"/>
    </xf>
    <xf numFmtId="167" fontId="1" fillId="2" borderId="23" xfId="0" applyNumberFormat="1" applyFont="1" applyFill="1" applyBorder="1" applyAlignment="1">
      <alignment vertical="center"/>
    </xf>
    <xf numFmtId="167" fontId="18" fillId="2" borderId="23" xfId="0" applyNumberFormat="1" applyFont="1" applyFill="1" applyBorder="1" applyAlignment="1">
      <alignment vertical="center"/>
    </xf>
    <xf numFmtId="0" fontId="16" fillId="2" borderId="23" xfId="0" applyFont="1" applyFill="1" applyBorder="1"/>
    <xf numFmtId="0" fontId="0" fillId="2" borderId="25" xfId="0" applyFill="1" applyBorder="1"/>
    <xf numFmtId="49" fontId="0" fillId="2" borderId="23" xfId="0" applyNumberFormat="1" applyFill="1" applyBorder="1" applyAlignment="1">
      <alignment vertical="center"/>
    </xf>
    <xf numFmtId="0" fontId="11" fillId="2" borderId="23" xfId="0" applyFont="1" applyFill="1" applyBorder="1" applyAlignment="1">
      <alignment vertical="center"/>
    </xf>
    <xf numFmtId="0" fontId="2" fillId="2" borderId="26" xfId="0" applyFont="1" applyFill="1" applyBorder="1"/>
    <xf numFmtId="3" fontId="2" fillId="2" borderId="26" xfId="0" applyNumberFormat="1" applyFont="1" applyFill="1" applyBorder="1"/>
    <xf numFmtId="49" fontId="1" fillId="5" borderId="27" xfId="0" applyNumberFormat="1" applyFont="1" applyFill="1" applyBorder="1" applyAlignment="1">
      <alignment vertical="center"/>
    </xf>
    <xf numFmtId="0" fontId="1" fillId="5" borderId="28" xfId="0" applyFont="1" applyFill="1" applyBorder="1" applyAlignment="1">
      <alignment vertical="center"/>
    </xf>
    <xf numFmtId="167" fontId="1" fillId="5" borderId="29" xfId="0" applyNumberFormat="1" applyFont="1" applyFill="1" applyBorder="1" applyAlignment="1">
      <alignment vertical="center"/>
    </xf>
    <xf numFmtId="49" fontId="1" fillId="3" borderId="30" xfId="0" applyNumberFormat="1" applyFont="1" applyFill="1" applyBorder="1" applyAlignment="1">
      <alignment vertical="center"/>
    </xf>
    <xf numFmtId="167" fontId="1" fillId="3" borderId="31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167" fontId="1" fillId="5" borderId="31" xfId="0" applyNumberFormat="1" applyFont="1" applyFill="1" applyBorder="1" applyAlignment="1">
      <alignment vertical="center"/>
    </xf>
    <xf numFmtId="49" fontId="1" fillId="5" borderId="32" xfId="0" applyNumberFormat="1" applyFont="1" applyFill="1" applyBorder="1" applyAlignment="1">
      <alignment vertical="center"/>
    </xf>
    <xf numFmtId="0" fontId="11" fillId="5" borderId="33" xfId="0" applyFont="1" applyFill="1" applyBorder="1" applyAlignment="1">
      <alignment vertical="center"/>
    </xf>
    <xf numFmtId="167" fontId="1" fillId="6" borderId="34" xfId="0" applyNumberFormat="1" applyFont="1" applyFill="1" applyBorder="1" applyAlignment="1">
      <alignment vertical="center"/>
    </xf>
    <xf numFmtId="0" fontId="0" fillId="2" borderId="23" xfId="0" applyFill="1" applyBorder="1" applyAlignment="1">
      <alignment vertical="center"/>
    </xf>
    <xf numFmtId="0" fontId="17" fillId="2" borderId="23" xfId="0" applyFont="1" applyFill="1" applyBorder="1" applyAlignment="1">
      <alignment vertical="center"/>
    </xf>
    <xf numFmtId="49" fontId="14" fillId="8" borderId="35" xfId="0" applyNumberFormat="1" applyFont="1" applyFill="1" applyBorder="1" applyAlignment="1">
      <alignment vertical="center"/>
    </xf>
    <xf numFmtId="49" fontId="16" fillId="8" borderId="36" xfId="0" applyNumberFormat="1" applyFont="1" applyFill="1" applyBorder="1"/>
    <xf numFmtId="49" fontId="14" fillId="2" borderId="37" xfId="0" applyNumberFormat="1" applyFont="1" applyFill="1" applyBorder="1" applyAlignment="1">
      <alignment vertical="center"/>
    </xf>
    <xf numFmtId="9" fontId="16" fillId="2" borderId="38" xfId="0" applyNumberFormat="1" applyFont="1" applyFill="1" applyBorder="1"/>
    <xf numFmtId="49" fontId="14" fillId="8" borderId="39" xfId="0" applyNumberFormat="1" applyFont="1" applyFill="1" applyBorder="1" applyAlignment="1">
      <alignment vertical="center"/>
    </xf>
    <xf numFmtId="168" fontId="14" fillId="8" borderId="40" xfId="0" applyNumberFormat="1" applyFont="1" applyFill="1" applyBorder="1" applyAlignment="1">
      <alignment vertical="center"/>
    </xf>
    <xf numFmtId="9" fontId="14" fillId="8" borderId="41" xfId="0" applyNumberFormat="1" applyFont="1" applyFill="1" applyBorder="1" applyAlignment="1">
      <alignment vertical="center"/>
    </xf>
    <xf numFmtId="0" fontId="16" fillId="9" borderId="44" xfId="0" applyFont="1" applyFill="1" applyBorder="1"/>
    <xf numFmtId="0" fontId="16" fillId="2" borderId="23" xfId="0" applyFont="1" applyFill="1" applyBorder="1" applyAlignment="1">
      <alignment vertical="center"/>
    </xf>
    <xf numFmtId="49" fontId="16" fillId="2" borderId="23" xfId="0" applyNumberFormat="1" applyFont="1" applyFill="1" applyBorder="1" applyAlignment="1">
      <alignment vertical="center"/>
    </xf>
    <xf numFmtId="49" fontId="14" fillId="2" borderId="45" xfId="0" applyNumberFormat="1" applyFont="1" applyFill="1" applyBorder="1" applyAlignment="1">
      <alignment vertical="center"/>
    </xf>
    <xf numFmtId="0" fontId="16" fillId="2" borderId="46" xfId="0" applyFont="1" applyFill="1" applyBorder="1"/>
    <xf numFmtId="0" fontId="16" fillId="2" borderId="47" xfId="0" applyFont="1" applyFill="1" applyBorder="1"/>
    <xf numFmtId="49" fontId="16" fillId="2" borderId="48" xfId="0" applyNumberFormat="1" applyFont="1" applyFill="1" applyBorder="1" applyAlignment="1">
      <alignment vertical="center"/>
    </xf>
    <xf numFmtId="0" fontId="16" fillId="2" borderId="49" xfId="0" applyFont="1" applyFill="1" applyBorder="1"/>
    <xf numFmtId="49" fontId="16" fillId="2" borderId="50" xfId="0" applyNumberFormat="1" applyFont="1" applyFill="1" applyBorder="1" applyAlignment="1">
      <alignment vertical="center"/>
    </xf>
    <xf numFmtId="0" fontId="16" fillId="2" borderId="51" xfId="0" applyFont="1" applyFill="1" applyBorder="1"/>
    <xf numFmtId="0" fontId="16" fillId="2" borderId="52" xfId="0" applyFont="1" applyFill="1" applyBorder="1"/>
    <xf numFmtId="0" fontId="14" fillId="7" borderId="23" xfId="0" applyFont="1" applyFill="1" applyBorder="1" applyAlignment="1">
      <alignment vertical="center"/>
    </xf>
    <xf numFmtId="0" fontId="11" fillId="9" borderId="22" xfId="0" applyFont="1" applyFill="1" applyBorder="1" applyAlignment="1">
      <alignment vertical="center"/>
    </xf>
    <xf numFmtId="49" fontId="19" fillId="9" borderId="23" xfId="0" applyNumberFormat="1" applyFont="1" applyFill="1" applyBorder="1" applyAlignment="1">
      <alignment vertical="center"/>
    </xf>
    <xf numFmtId="0" fontId="11" fillId="9" borderId="23" xfId="0" applyFont="1" applyFill="1" applyBorder="1" applyAlignment="1">
      <alignment vertical="center"/>
    </xf>
    <xf numFmtId="0" fontId="11" fillId="9" borderId="53" xfId="0" applyFont="1" applyFill="1" applyBorder="1" applyAlignment="1">
      <alignment vertical="center"/>
    </xf>
    <xf numFmtId="49" fontId="14" fillId="8" borderId="54" xfId="0" applyNumberFormat="1" applyFont="1" applyFill="1" applyBorder="1" applyAlignment="1">
      <alignment vertical="center"/>
    </xf>
    <xf numFmtId="0" fontId="0" fillId="0" borderId="23" xfId="0" applyNumberFormat="1" applyBorder="1"/>
    <xf numFmtId="164" fontId="14" fillId="8" borderId="55" xfId="1" applyFont="1" applyFill="1" applyBorder="1" applyAlignment="1">
      <alignment vertical="center"/>
    </xf>
    <xf numFmtId="164" fontId="14" fillId="8" borderId="56" xfId="1" applyFont="1" applyFill="1" applyBorder="1" applyAlignment="1">
      <alignment vertical="center"/>
    </xf>
    <xf numFmtId="164" fontId="14" fillId="8" borderId="40" xfId="1" applyFont="1" applyFill="1" applyBorder="1" applyAlignment="1">
      <alignment vertical="center"/>
    </xf>
    <xf numFmtId="164" fontId="14" fillId="8" borderId="41" xfId="1" applyFont="1" applyFill="1" applyBorder="1" applyAlignment="1">
      <alignment vertical="center"/>
    </xf>
    <xf numFmtId="49" fontId="19" fillId="9" borderId="42" xfId="0" applyNumberFormat="1" applyFont="1" applyFill="1" applyBorder="1" applyAlignment="1">
      <alignment vertical="center"/>
    </xf>
    <xf numFmtId="0" fontId="14" fillId="9" borderId="43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849718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95"/>
  <sheetViews>
    <sheetView showGridLines="0" tabSelected="1" topLeftCell="B32" zoomScale="130" zoomScaleNormal="130" workbookViewId="0">
      <selection activeCell="G67" sqref="G67"/>
    </sheetView>
  </sheetViews>
  <sheetFormatPr defaultColWidth="10.85546875" defaultRowHeight="11.25" customHeight="1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4.42578125" style="1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/>
      <c r="C8" s="4"/>
      <c r="D8" s="2"/>
      <c r="E8" s="4"/>
      <c r="F8" s="4"/>
      <c r="G8" s="4"/>
    </row>
    <row r="9" spans="1:7" ht="12" customHeight="1">
      <c r="A9" s="5"/>
      <c r="B9" s="6" t="s">
        <v>0</v>
      </c>
      <c r="C9" s="7" t="s">
        <v>1</v>
      </c>
      <c r="D9" s="8"/>
      <c r="E9" s="147" t="s">
        <v>2</v>
      </c>
      <c r="F9" s="148"/>
      <c r="G9" s="9">
        <v>25000</v>
      </c>
    </row>
    <row r="10" spans="1:7" ht="38.25" customHeight="1">
      <c r="A10" s="5"/>
      <c r="B10" s="10" t="s">
        <v>3</v>
      </c>
      <c r="C10" s="11" t="s">
        <v>4</v>
      </c>
      <c r="D10" s="12"/>
      <c r="E10" s="145" t="s">
        <v>5</v>
      </c>
      <c r="F10" s="146"/>
      <c r="G10" s="14" t="s">
        <v>6</v>
      </c>
    </row>
    <row r="11" spans="1:7" ht="18" customHeight="1">
      <c r="A11" s="5"/>
      <c r="B11" s="10" t="s">
        <v>7</v>
      </c>
      <c r="C11" s="14" t="s">
        <v>8</v>
      </c>
      <c r="D11" s="12"/>
      <c r="E11" s="145" t="s">
        <v>9</v>
      </c>
      <c r="F11" s="146"/>
      <c r="G11" s="15">
        <v>500</v>
      </c>
    </row>
    <row r="12" spans="1:7" ht="11.25" customHeight="1">
      <c r="A12" s="5"/>
      <c r="B12" s="10" t="s">
        <v>10</v>
      </c>
      <c r="C12" s="16" t="s">
        <v>11</v>
      </c>
      <c r="D12" s="12"/>
      <c r="E12" s="17" t="s">
        <v>12</v>
      </c>
      <c r="F12" s="18"/>
      <c r="G12" s="19">
        <f>(G9*G11)</f>
        <v>12500000</v>
      </c>
    </row>
    <row r="13" spans="1:7" ht="11.25" customHeight="1">
      <c r="A13" s="5"/>
      <c r="B13" s="10" t="s">
        <v>13</v>
      </c>
      <c r="C13" s="14" t="s">
        <v>14</v>
      </c>
      <c r="D13" s="12"/>
      <c r="E13" s="145" t="s">
        <v>15</v>
      </c>
      <c r="F13" s="146"/>
      <c r="G13" s="14" t="s">
        <v>16</v>
      </c>
    </row>
    <row r="14" spans="1:7" ht="13.5" customHeight="1">
      <c r="A14" s="5"/>
      <c r="B14" s="10" t="s">
        <v>17</v>
      </c>
      <c r="C14" s="14" t="s">
        <v>18</v>
      </c>
      <c r="D14" s="12"/>
      <c r="E14" s="145" t="s">
        <v>19</v>
      </c>
      <c r="F14" s="146"/>
      <c r="G14" s="14" t="s">
        <v>20</v>
      </c>
    </row>
    <row r="15" spans="1:7" ht="25.5" customHeight="1">
      <c r="A15" s="5"/>
      <c r="B15" s="10" t="s">
        <v>21</v>
      </c>
      <c r="C15" s="20">
        <v>44727</v>
      </c>
      <c r="D15" s="12"/>
      <c r="E15" s="151" t="s">
        <v>22</v>
      </c>
      <c r="F15" s="152"/>
      <c r="G15" s="16" t="s">
        <v>23</v>
      </c>
    </row>
    <row r="16" spans="1:7" ht="12" customHeight="1">
      <c r="A16" s="2"/>
      <c r="B16" s="21"/>
      <c r="C16" s="22"/>
      <c r="D16" s="23"/>
      <c r="E16" s="24"/>
      <c r="F16" s="24"/>
      <c r="G16" s="25"/>
    </row>
    <row r="17" spans="1:7" ht="12" customHeight="1">
      <c r="A17" s="26"/>
      <c r="B17" s="149" t="s">
        <v>24</v>
      </c>
      <c r="C17" s="150"/>
      <c r="D17" s="150"/>
      <c r="E17" s="150"/>
      <c r="F17" s="150"/>
      <c r="G17" s="150"/>
    </row>
    <row r="18" spans="1:7" ht="12" customHeight="1">
      <c r="A18" s="2"/>
      <c r="B18" s="27"/>
      <c r="C18" s="28"/>
      <c r="D18" s="28"/>
      <c r="E18" s="28"/>
      <c r="F18" s="29"/>
      <c r="G18" s="29"/>
    </row>
    <row r="19" spans="1:7" ht="12" customHeight="1">
      <c r="A19" s="5"/>
      <c r="B19" s="30" t="s">
        <v>25</v>
      </c>
      <c r="C19" s="31"/>
      <c r="D19" s="32"/>
      <c r="E19" s="32"/>
      <c r="F19" s="32"/>
      <c r="G19" s="32"/>
    </row>
    <row r="20" spans="1:7" ht="24" customHeight="1">
      <c r="A20" s="26"/>
      <c r="B20" s="33" t="s">
        <v>26</v>
      </c>
      <c r="C20" s="33" t="s">
        <v>27</v>
      </c>
      <c r="D20" s="33" t="s">
        <v>28</v>
      </c>
      <c r="E20" s="33" t="s">
        <v>29</v>
      </c>
      <c r="F20" s="33" t="s">
        <v>30</v>
      </c>
      <c r="G20" s="33" t="s">
        <v>31</v>
      </c>
    </row>
    <row r="21" spans="1:7" ht="12.75" customHeight="1">
      <c r="A21" s="26"/>
      <c r="B21" s="13" t="s">
        <v>32</v>
      </c>
      <c r="C21" s="34" t="s">
        <v>33</v>
      </c>
      <c r="D21" s="35">
        <v>8</v>
      </c>
      <c r="E21" s="13" t="s">
        <v>34</v>
      </c>
      <c r="F21" s="19">
        <v>18500</v>
      </c>
      <c r="G21" s="19">
        <f>(D21*F21)</f>
        <v>148000</v>
      </c>
    </row>
    <row r="22" spans="1:7" ht="25.5" customHeight="1">
      <c r="A22" s="26"/>
      <c r="B22" s="13" t="s">
        <v>35</v>
      </c>
      <c r="C22" s="34" t="s">
        <v>33</v>
      </c>
      <c r="D22" s="35">
        <v>2</v>
      </c>
      <c r="E22" s="13" t="s">
        <v>36</v>
      </c>
      <c r="F22" s="19">
        <f>F21</f>
        <v>18500</v>
      </c>
      <c r="G22" s="19">
        <f t="shared" ref="G22:G27" si="0">(D22*F22)</f>
        <v>37000</v>
      </c>
    </row>
    <row r="23" spans="1:7" ht="12.75" customHeight="1">
      <c r="A23" s="26"/>
      <c r="B23" s="13" t="s">
        <v>37</v>
      </c>
      <c r="C23" s="34" t="s">
        <v>33</v>
      </c>
      <c r="D23" s="35">
        <v>2</v>
      </c>
      <c r="E23" s="13" t="s">
        <v>38</v>
      </c>
      <c r="F23" s="19">
        <f t="shared" ref="F23:F26" si="1">F22</f>
        <v>18500</v>
      </c>
      <c r="G23" s="19">
        <f t="shared" si="0"/>
        <v>37000</v>
      </c>
    </row>
    <row r="24" spans="1:7" ht="12.75" customHeight="1">
      <c r="A24" s="26"/>
      <c r="B24" s="13" t="s">
        <v>39</v>
      </c>
      <c r="C24" s="34" t="s">
        <v>33</v>
      </c>
      <c r="D24" s="35">
        <v>7</v>
      </c>
      <c r="E24" s="13" t="s">
        <v>40</v>
      </c>
      <c r="F24" s="19">
        <f t="shared" si="1"/>
        <v>18500</v>
      </c>
      <c r="G24" s="19">
        <f t="shared" si="0"/>
        <v>129500</v>
      </c>
    </row>
    <row r="25" spans="1:7" ht="12.75" customHeight="1">
      <c r="A25" s="26"/>
      <c r="B25" s="13" t="s">
        <v>41</v>
      </c>
      <c r="C25" s="34" t="s">
        <v>33</v>
      </c>
      <c r="D25" s="35">
        <v>3</v>
      </c>
      <c r="E25" s="13" t="s">
        <v>38</v>
      </c>
      <c r="F25" s="19">
        <f t="shared" si="1"/>
        <v>18500</v>
      </c>
      <c r="G25" s="19">
        <f t="shared" si="0"/>
        <v>55500</v>
      </c>
    </row>
    <row r="26" spans="1:7" ht="12.75" customHeight="1">
      <c r="A26" s="26"/>
      <c r="B26" s="13" t="s">
        <v>42</v>
      </c>
      <c r="C26" s="34" t="s">
        <v>33</v>
      </c>
      <c r="D26" s="35">
        <v>8</v>
      </c>
      <c r="E26" s="13" t="s">
        <v>43</v>
      </c>
      <c r="F26" s="19">
        <f t="shared" si="1"/>
        <v>18500</v>
      </c>
      <c r="G26" s="19">
        <f t="shared" si="0"/>
        <v>148000</v>
      </c>
    </row>
    <row r="27" spans="1:7" ht="12.75" customHeight="1">
      <c r="A27" s="26"/>
      <c r="B27" s="13" t="s">
        <v>44</v>
      </c>
      <c r="C27" s="34" t="s">
        <v>45</v>
      </c>
      <c r="D27" s="35">
        <v>25000</v>
      </c>
      <c r="E27" s="13" t="s">
        <v>46</v>
      </c>
      <c r="F27" s="19">
        <v>50</v>
      </c>
      <c r="G27" s="19">
        <f t="shared" si="0"/>
        <v>1250000</v>
      </c>
    </row>
    <row r="28" spans="1:7" ht="12.75" customHeight="1">
      <c r="A28" s="26"/>
      <c r="B28" s="36" t="s">
        <v>47</v>
      </c>
      <c r="C28" s="37"/>
      <c r="D28" s="37"/>
      <c r="E28" s="37"/>
      <c r="F28" s="38"/>
      <c r="G28" s="39">
        <f>SUM(G21:G27)</f>
        <v>1805000</v>
      </c>
    </row>
    <row r="29" spans="1:7" ht="12" customHeight="1">
      <c r="A29" s="2"/>
      <c r="B29" s="27"/>
      <c r="C29" s="29"/>
      <c r="D29" s="29"/>
      <c r="E29" s="29"/>
      <c r="F29" s="40"/>
      <c r="G29" s="40"/>
    </row>
    <row r="30" spans="1:7" ht="12" customHeight="1">
      <c r="A30" s="5"/>
      <c r="B30" s="41" t="s">
        <v>48</v>
      </c>
      <c r="C30" s="42"/>
      <c r="D30" s="43"/>
      <c r="E30" s="43"/>
      <c r="F30" s="44"/>
      <c r="G30" s="44"/>
    </row>
    <row r="31" spans="1:7" ht="24" customHeight="1">
      <c r="A31" s="5"/>
      <c r="B31" s="45" t="s">
        <v>26</v>
      </c>
      <c r="C31" s="46" t="s">
        <v>27</v>
      </c>
      <c r="D31" s="46" t="s">
        <v>28</v>
      </c>
      <c r="E31" s="45" t="s">
        <v>29</v>
      </c>
      <c r="F31" s="46" t="s">
        <v>30</v>
      </c>
      <c r="G31" s="45" t="s">
        <v>31</v>
      </c>
    </row>
    <row r="32" spans="1:7" ht="12" customHeight="1">
      <c r="A32" s="5"/>
      <c r="B32" s="47"/>
      <c r="C32" s="48" t="s">
        <v>49</v>
      </c>
      <c r="D32" s="48"/>
      <c r="E32" s="48"/>
      <c r="F32" s="47"/>
      <c r="G32" s="47"/>
    </row>
    <row r="33" spans="1:11" ht="12" customHeight="1">
      <c r="A33" s="5"/>
      <c r="B33" s="49" t="s">
        <v>50</v>
      </c>
      <c r="C33" s="50"/>
      <c r="D33" s="50"/>
      <c r="E33" s="50"/>
      <c r="F33" s="51"/>
      <c r="G33" s="51"/>
    </row>
    <row r="34" spans="1:11" ht="12" customHeight="1">
      <c r="A34" s="2"/>
      <c r="B34" s="52"/>
      <c r="C34" s="53"/>
      <c r="D34" s="53"/>
      <c r="E34" s="53"/>
      <c r="F34" s="54"/>
      <c r="G34" s="54"/>
    </row>
    <row r="35" spans="1:11" ht="12" customHeight="1">
      <c r="A35" s="5"/>
      <c r="B35" s="41" t="s">
        <v>51</v>
      </c>
      <c r="C35" s="42"/>
      <c r="D35" s="43"/>
      <c r="E35" s="43"/>
      <c r="F35" s="44"/>
      <c r="G35" s="44"/>
    </row>
    <row r="36" spans="1:11" ht="24" customHeight="1">
      <c r="A36" s="5"/>
      <c r="B36" s="55" t="s">
        <v>26</v>
      </c>
      <c r="C36" s="55" t="s">
        <v>27</v>
      </c>
      <c r="D36" s="55" t="s">
        <v>28</v>
      </c>
      <c r="E36" s="55" t="s">
        <v>29</v>
      </c>
      <c r="F36" s="56" t="s">
        <v>30</v>
      </c>
      <c r="G36" s="55" t="s">
        <v>31</v>
      </c>
    </row>
    <row r="37" spans="1:11" ht="12.75" customHeight="1">
      <c r="A37" s="26"/>
      <c r="B37" s="13" t="s">
        <v>52</v>
      </c>
      <c r="C37" s="34" t="s">
        <v>53</v>
      </c>
      <c r="D37" s="35">
        <v>0.125</v>
      </c>
      <c r="E37" s="16" t="s">
        <v>54</v>
      </c>
      <c r="F37" s="19">
        <v>280000</v>
      </c>
      <c r="G37" s="19">
        <f t="shared" ref="G37:G42" si="2">(D37*F37)</f>
        <v>35000</v>
      </c>
    </row>
    <row r="38" spans="1:11" ht="12.75" customHeight="1">
      <c r="A38" s="26"/>
      <c r="B38" s="13" t="s">
        <v>55</v>
      </c>
      <c r="C38" s="34" t="s">
        <v>53</v>
      </c>
      <c r="D38" s="35">
        <v>0.3</v>
      </c>
      <c r="E38" s="16" t="s">
        <v>56</v>
      </c>
      <c r="F38" s="19">
        <v>240000</v>
      </c>
      <c r="G38" s="19">
        <f t="shared" si="2"/>
        <v>72000</v>
      </c>
    </row>
    <row r="39" spans="1:11" ht="12.75" customHeight="1">
      <c r="A39" s="26"/>
      <c r="B39" s="13" t="s">
        <v>57</v>
      </c>
      <c r="C39" s="34" t="s">
        <v>53</v>
      </c>
      <c r="D39" s="35">
        <v>0.125</v>
      </c>
      <c r="E39" s="16" t="s">
        <v>54</v>
      </c>
      <c r="F39" s="19">
        <v>240000</v>
      </c>
      <c r="G39" s="19">
        <f t="shared" si="2"/>
        <v>30000</v>
      </c>
    </row>
    <row r="40" spans="1:11" ht="12.75" customHeight="1">
      <c r="A40" s="26"/>
      <c r="B40" s="13" t="s">
        <v>58</v>
      </c>
      <c r="C40" s="34" t="s">
        <v>53</v>
      </c>
      <c r="D40" s="35">
        <v>0.25</v>
      </c>
      <c r="E40" s="16" t="s">
        <v>59</v>
      </c>
      <c r="F40" s="19">
        <v>160000</v>
      </c>
      <c r="G40" s="19">
        <f t="shared" si="2"/>
        <v>40000</v>
      </c>
    </row>
    <row r="41" spans="1:11" ht="12.75" customHeight="1">
      <c r="A41" s="26"/>
      <c r="B41" s="13" t="s">
        <v>60</v>
      </c>
      <c r="C41" s="34" t="s">
        <v>53</v>
      </c>
      <c r="D41" s="35">
        <v>0.25</v>
      </c>
      <c r="E41" s="16" t="s">
        <v>61</v>
      </c>
      <c r="F41" s="19">
        <v>280000</v>
      </c>
      <c r="G41" s="19">
        <f t="shared" si="2"/>
        <v>70000</v>
      </c>
    </row>
    <row r="42" spans="1:11" ht="25.5" customHeight="1">
      <c r="A42" s="26"/>
      <c r="B42" s="13" t="s">
        <v>62</v>
      </c>
      <c r="C42" s="34" t="s">
        <v>53</v>
      </c>
      <c r="D42" s="35">
        <v>0.375</v>
      </c>
      <c r="E42" s="16" t="s">
        <v>38</v>
      </c>
      <c r="F42" s="19">
        <v>240000</v>
      </c>
      <c r="G42" s="19">
        <f t="shared" si="2"/>
        <v>90000</v>
      </c>
    </row>
    <row r="43" spans="1:11" ht="12.75" customHeight="1">
      <c r="A43" s="5"/>
      <c r="B43" s="57" t="s">
        <v>63</v>
      </c>
      <c r="C43" s="58"/>
      <c r="D43" s="58"/>
      <c r="E43" s="58"/>
      <c r="F43" s="59"/>
      <c r="G43" s="60">
        <f>SUM(G37:G42)</f>
        <v>337000</v>
      </c>
    </row>
    <row r="44" spans="1:11" ht="12" customHeight="1">
      <c r="A44" s="2"/>
      <c r="B44" s="52"/>
      <c r="C44" s="53"/>
      <c r="D44" s="53"/>
      <c r="E44" s="53"/>
      <c r="F44" s="54"/>
      <c r="G44" s="54"/>
    </row>
    <row r="45" spans="1:11" ht="12" customHeight="1">
      <c r="A45" s="5"/>
      <c r="B45" s="41" t="s">
        <v>64</v>
      </c>
      <c r="C45" s="42"/>
      <c r="D45" s="43"/>
      <c r="E45" s="43"/>
      <c r="F45" s="44"/>
      <c r="G45" s="44"/>
    </row>
    <row r="46" spans="1:11" ht="24" customHeight="1">
      <c r="A46" s="5"/>
      <c r="B46" s="56" t="s">
        <v>65</v>
      </c>
      <c r="C46" s="56" t="s">
        <v>66</v>
      </c>
      <c r="D46" s="56" t="s">
        <v>67</v>
      </c>
      <c r="E46" s="56" t="s">
        <v>29</v>
      </c>
      <c r="F46" s="56" t="s">
        <v>30</v>
      </c>
      <c r="G46" s="56" t="s">
        <v>31</v>
      </c>
      <c r="K46" s="138"/>
    </row>
    <row r="47" spans="1:11" ht="12.75" customHeight="1">
      <c r="A47" s="26"/>
      <c r="B47" s="61" t="s">
        <v>68</v>
      </c>
      <c r="C47" s="62"/>
      <c r="D47" s="62"/>
      <c r="E47" s="62"/>
      <c r="F47" s="62"/>
      <c r="G47" s="62"/>
      <c r="K47" s="138"/>
    </row>
    <row r="48" spans="1:11" ht="12.75" customHeight="1">
      <c r="A48" s="26"/>
      <c r="B48" s="17" t="s">
        <v>69</v>
      </c>
      <c r="C48" s="63" t="s">
        <v>70</v>
      </c>
      <c r="D48" s="64">
        <v>1</v>
      </c>
      <c r="E48" s="63" t="s">
        <v>71</v>
      </c>
      <c r="F48" s="65">
        <v>117500</v>
      </c>
      <c r="G48" s="65">
        <f>(D48*F48)</f>
        <v>117500</v>
      </c>
    </row>
    <row r="49" spans="1:7" ht="12.75" customHeight="1">
      <c r="A49" s="26"/>
      <c r="B49" s="66" t="s">
        <v>72</v>
      </c>
      <c r="C49" s="67"/>
      <c r="D49" s="18"/>
      <c r="E49" s="67"/>
      <c r="F49" s="65"/>
      <c r="G49" s="65"/>
    </row>
    <row r="50" spans="1:7" ht="12.75" customHeight="1">
      <c r="A50" s="26"/>
      <c r="B50" s="17" t="s">
        <v>73</v>
      </c>
      <c r="C50" s="63" t="s">
        <v>74</v>
      </c>
      <c r="D50" s="64">
        <v>500</v>
      </c>
      <c r="E50" s="63" t="s">
        <v>71</v>
      </c>
      <c r="F50" s="65">
        <v>1460</v>
      </c>
      <c r="G50" s="65">
        <f>(D50*F50)</f>
        <v>730000</v>
      </c>
    </row>
    <row r="51" spans="1:7" ht="12.75" customHeight="1">
      <c r="A51" s="26"/>
      <c r="B51" s="17" t="s">
        <v>75</v>
      </c>
      <c r="C51" s="63" t="s">
        <v>76</v>
      </c>
      <c r="D51" s="64">
        <v>300</v>
      </c>
      <c r="E51" s="63" t="s">
        <v>77</v>
      </c>
      <c r="F51" s="65">
        <v>1700</v>
      </c>
      <c r="G51" s="65">
        <f>(D51*F51)</f>
        <v>510000</v>
      </c>
    </row>
    <row r="52" spans="1:7" ht="12.75" customHeight="1">
      <c r="A52" s="26"/>
      <c r="B52" s="17" t="s">
        <v>78</v>
      </c>
      <c r="C52" s="63" t="s">
        <v>76</v>
      </c>
      <c r="D52" s="64">
        <v>400</v>
      </c>
      <c r="E52" s="63" t="s">
        <v>38</v>
      </c>
      <c r="F52" s="65">
        <v>1160</v>
      </c>
      <c r="G52" s="65">
        <f>(D52*F52)</f>
        <v>464000</v>
      </c>
    </row>
    <row r="53" spans="1:7" ht="12.75" customHeight="1">
      <c r="A53" s="26"/>
      <c r="B53" s="66" t="s">
        <v>79</v>
      </c>
      <c r="C53" s="67"/>
      <c r="D53" s="18"/>
      <c r="E53" s="67"/>
      <c r="F53" s="65"/>
      <c r="G53" s="65"/>
    </row>
    <row r="54" spans="1:7" ht="12.75" customHeight="1">
      <c r="A54" s="26"/>
      <c r="B54" s="17" t="s">
        <v>80</v>
      </c>
      <c r="C54" s="63" t="s">
        <v>81</v>
      </c>
      <c r="D54" s="64">
        <v>1</v>
      </c>
      <c r="E54" s="63" t="s">
        <v>40</v>
      </c>
      <c r="F54" s="65">
        <v>18050</v>
      </c>
      <c r="G54" s="65">
        <f>(D54*F54)</f>
        <v>18050</v>
      </c>
    </row>
    <row r="55" spans="1:7" ht="12.75" customHeight="1">
      <c r="A55" s="26"/>
      <c r="B55" s="66" t="s">
        <v>82</v>
      </c>
      <c r="C55" s="67"/>
      <c r="D55" s="18"/>
      <c r="E55" s="67"/>
      <c r="F55" s="65"/>
      <c r="G55" s="65"/>
    </row>
    <row r="56" spans="1:7" ht="12.75" customHeight="1">
      <c r="A56" s="26"/>
      <c r="B56" s="68" t="s">
        <v>83</v>
      </c>
      <c r="C56" s="69" t="s">
        <v>84</v>
      </c>
      <c r="D56" s="70">
        <v>1</v>
      </c>
      <c r="E56" s="69" t="s">
        <v>38</v>
      </c>
      <c r="F56" s="71">
        <v>49900</v>
      </c>
      <c r="G56" s="71">
        <f>(D56*F56)</f>
        <v>49900</v>
      </c>
    </row>
    <row r="57" spans="1:7" ht="13.5" customHeight="1">
      <c r="A57" s="5"/>
      <c r="B57" s="72" t="s">
        <v>85</v>
      </c>
      <c r="C57" s="73"/>
      <c r="D57" s="73"/>
      <c r="E57" s="73"/>
      <c r="F57" s="74"/>
      <c r="G57" s="75">
        <f>SUM(G47:G56)</f>
        <v>1889450</v>
      </c>
    </row>
    <row r="58" spans="1:7" ht="12" customHeight="1">
      <c r="A58" s="2"/>
      <c r="B58" s="52"/>
      <c r="C58" s="53"/>
      <c r="D58" s="53"/>
      <c r="E58" s="76"/>
      <c r="F58" s="54"/>
      <c r="G58" s="54"/>
    </row>
    <row r="59" spans="1:7" ht="12" customHeight="1">
      <c r="A59" s="5"/>
      <c r="B59" s="41" t="s">
        <v>86</v>
      </c>
      <c r="C59" s="42"/>
      <c r="D59" s="43"/>
      <c r="E59" s="43"/>
      <c r="F59" s="44"/>
      <c r="G59" s="44"/>
    </row>
    <row r="60" spans="1:7" ht="24" customHeight="1">
      <c r="A60" s="5"/>
      <c r="B60" s="55" t="s">
        <v>87</v>
      </c>
      <c r="C60" s="56" t="s">
        <v>66</v>
      </c>
      <c r="D60" s="56" t="s">
        <v>67</v>
      </c>
      <c r="E60" s="55" t="s">
        <v>29</v>
      </c>
      <c r="F60" s="56" t="s">
        <v>30</v>
      </c>
      <c r="G60" s="55" t="s">
        <v>31</v>
      </c>
    </row>
    <row r="61" spans="1:7" ht="12.75" customHeight="1">
      <c r="A61" s="26"/>
      <c r="B61" s="13" t="s">
        <v>88</v>
      </c>
      <c r="C61" s="63" t="s">
        <v>45</v>
      </c>
      <c r="D61" s="65">
        <v>1</v>
      </c>
      <c r="E61" s="34" t="s">
        <v>89</v>
      </c>
      <c r="F61" s="77">
        <v>400000</v>
      </c>
      <c r="G61" s="65">
        <f>(D61*F61)</f>
        <v>400000</v>
      </c>
    </row>
    <row r="62" spans="1:7" ht="12.75" customHeight="1">
      <c r="A62" s="26"/>
      <c r="B62" s="13" t="s">
        <v>35</v>
      </c>
      <c r="C62" s="63" t="s">
        <v>45</v>
      </c>
      <c r="D62" s="65">
        <v>1</v>
      </c>
      <c r="E62" s="34" t="s">
        <v>90</v>
      </c>
      <c r="F62" s="77">
        <v>70000</v>
      </c>
      <c r="G62" s="65">
        <f>(D62*F62)</f>
        <v>70000</v>
      </c>
    </row>
    <row r="63" spans="1:7" ht="19.5" customHeight="1">
      <c r="A63" s="26"/>
      <c r="B63" s="78" t="s">
        <v>91</v>
      </c>
      <c r="C63" s="67"/>
      <c r="D63" s="65"/>
      <c r="E63" s="79"/>
      <c r="F63" s="77"/>
      <c r="G63" s="65"/>
    </row>
    <row r="64" spans="1:7" ht="13.5" customHeight="1">
      <c r="A64" s="5"/>
      <c r="B64" s="80" t="s">
        <v>92</v>
      </c>
      <c r="C64" s="81"/>
      <c r="D64" s="81"/>
      <c r="E64" s="81"/>
      <c r="F64" s="82"/>
      <c r="G64" s="83">
        <f>SUM(G61:G63)</f>
        <v>470000</v>
      </c>
    </row>
    <row r="65" spans="1:7" ht="12" customHeight="1">
      <c r="A65" s="2"/>
      <c r="B65" s="100"/>
      <c r="C65" s="100"/>
      <c r="D65" s="100"/>
      <c r="E65" s="100"/>
      <c r="F65" s="101"/>
      <c r="G65" s="101"/>
    </row>
    <row r="66" spans="1:7" ht="12" customHeight="1">
      <c r="A66" s="97"/>
      <c r="B66" s="102" t="s">
        <v>93</v>
      </c>
      <c r="C66" s="103"/>
      <c r="D66" s="103"/>
      <c r="E66" s="103"/>
      <c r="F66" s="103"/>
      <c r="G66" s="104">
        <f>G28+G43+G57+G64</f>
        <v>4501450</v>
      </c>
    </row>
    <row r="67" spans="1:7" ht="12" customHeight="1">
      <c r="A67" s="97"/>
      <c r="B67" s="105" t="s">
        <v>94</v>
      </c>
      <c r="C67" s="85"/>
      <c r="D67" s="85"/>
      <c r="E67" s="85"/>
      <c r="F67" s="85"/>
      <c r="G67" s="106">
        <f>G66*0.05</f>
        <v>225072.5</v>
      </c>
    </row>
    <row r="68" spans="1:7" ht="12" customHeight="1">
      <c r="A68" s="97"/>
      <c r="B68" s="107" t="s">
        <v>95</v>
      </c>
      <c r="C68" s="84"/>
      <c r="D68" s="84"/>
      <c r="E68" s="84"/>
      <c r="F68" s="84"/>
      <c r="G68" s="108">
        <f>G67+G66</f>
        <v>4726522.5</v>
      </c>
    </row>
    <row r="69" spans="1:7" ht="12" customHeight="1">
      <c r="A69" s="97"/>
      <c r="B69" s="105" t="s">
        <v>96</v>
      </c>
      <c r="C69" s="85"/>
      <c r="D69" s="85"/>
      <c r="E69" s="85"/>
      <c r="F69" s="85"/>
      <c r="G69" s="106">
        <f>G12</f>
        <v>12500000</v>
      </c>
    </row>
    <row r="70" spans="1:7" ht="12" customHeight="1">
      <c r="A70" s="97"/>
      <c r="B70" s="109" t="s">
        <v>97</v>
      </c>
      <c r="C70" s="110"/>
      <c r="D70" s="110"/>
      <c r="E70" s="110"/>
      <c r="F70" s="110"/>
      <c r="G70" s="111">
        <f>G69-G68</f>
        <v>7773477.5</v>
      </c>
    </row>
    <row r="71" spans="1:7" ht="12" customHeight="1">
      <c r="A71" s="97"/>
      <c r="B71" s="98" t="s">
        <v>98</v>
      </c>
      <c r="C71" s="99"/>
      <c r="D71" s="99"/>
      <c r="E71" s="99"/>
      <c r="F71" s="99"/>
      <c r="G71" s="94"/>
    </row>
    <row r="72" spans="1:7" ht="12.75" customHeight="1" thickBot="1">
      <c r="A72" s="97"/>
      <c r="B72" s="112"/>
      <c r="C72" s="99"/>
      <c r="D72" s="99"/>
      <c r="E72" s="99"/>
      <c r="F72" s="99"/>
      <c r="G72" s="94"/>
    </row>
    <row r="73" spans="1:7" ht="12" customHeight="1">
      <c r="A73" s="97"/>
      <c r="B73" s="124" t="s">
        <v>99</v>
      </c>
      <c r="C73" s="125"/>
      <c r="D73" s="125"/>
      <c r="E73" s="125"/>
      <c r="F73" s="126"/>
      <c r="G73" s="94"/>
    </row>
    <row r="74" spans="1:7" ht="12" customHeight="1">
      <c r="A74" s="97"/>
      <c r="B74" s="127" t="s">
        <v>100</v>
      </c>
      <c r="C74" s="96"/>
      <c r="D74" s="96"/>
      <c r="E74" s="96"/>
      <c r="F74" s="128"/>
      <c r="G74" s="94"/>
    </row>
    <row r="75" spans="1:7" ht="12" customHeight="1">
      <c r="A75" s="97"/>
      <c r="B75" s="127" t="s">
        <v>101</v>
      </c>
      <c r="C75" s="96"/>
      <c r="D75" s="96"/>
      <c r="E75" s="96"/>
      <c r="F75" s="128"/>
      <c r="G75" s="94"/>
    </row>
    <row r="76" spans="1:7" ht="12" customHeight="1">
      <c r="A76" s="97"/>
      <c r="B76" s="127" t="s">
        <v>102</v>
      </c>
      <c r="C76" s="96"/>
      <c r="D76" s="96"/>
      <c r="E76" s="96"/>
      <c r="F76" s="128"/>
      <c r="G76" s="94"/>
    </row>
    <row r="77" spans="1:7" ht="12" customHeight="1">
      <c r="A77" s="97"/>
      <c r="B77" s="127" t="s">
        <v>103</v>
      </c>
      <c r="C77" s="96"/>
      <c r="D77" s="96"/>
      <c r="E77" s="96"/>
      <c r="F77" s="128"/>
      <c r="G77" s="94"/>
    </row>
    <row r="78" spans="1:7" ht="12" customHeight="1">
      <c r="A78" s="97"/>
      <c r="B78" s="127" t="s">
        <v>104</v>
      </c>
      <c r="C78" s="96"/>
      <c r="D78" s="96"/>
      <c r="E78" s="96"/>
      <c r="F78" s="128"/>
      <c r="G78" s="94"/>
    </row>
    <row r="79" spans="1:7" ht="12.75" customHeight="1" thickBot="1">
      <c r="A79" s="97"/>
      <c r="B79" s="129" t="s">
        <v>105</v>
      </c>
      <c r="C79" s="130"/>
      <c r="D79" s="130"/>
      <c r="E79" s="130"/>
      <c r="F79" s="131"/>
      <c r="G79" s="94"/>
    </row>
    <row r="80" spans="1:7" ht="12.75" customHeight="1">
      <c r="A80" s="97"/>
      <c r="B80" s="122"/>
      <c r="C80" s="96"/>
      <c r="D80" s="96"/>
      <c r="E80" s="96"/>
      <c r="F80" s="96"/>
      <c r="G80" s="94"/>
    </row>
    <row r="81" spans="1:7" ht="15" customHeight="1" thickBot="1">
      <c r="A81" s="97"/>
      <c r="B81" s="143" t="s">
        <v>106</v>
      </c>
      <c r="C81" s="144"/>
      <c r="D81" s="121"/>
      <c r="E81" s="87"/>
      <c r="F81" s="87"/>
      <c r="G81" s="94"/>
    </row>
    <row r="82" spans="1:7" ht="12" customHeight="1">
      <c r="A82" s="97"/>
      <c r="B82" s="114" t="s">
        <v>87</v>
      </c>
      <c r="C82" s="88" t="s">
        <v>107</v>
      </c>
      <c r="D82" s="115" t="s">
        <v>108</v>
      </c>
      <c r="E82" s="87"/>
      <c r="F82" s="87"/>
      <c r="G82" s="94"/>
    </row>
    <row r="83" spans="1:7" ht="12" customHeight="1">
      <c r="A83" s="97"/>
      <c r="B83" s="116" t="s">
        <v>109</v>
      </c>
      <c r="C83" s="89">
        <f>G28</f>
        <v>1805000</v>
      </c>
      <c r="D83" s="117">
        <f>(C83/C89)</f>
        <v>0.38188752936223197</v>
      </c>
      <c r="E83" s="87"/>
      <c r="F83" s="87"/>
      <c r="G83" s="94"/>
    </row>
    <row r="84" spans="1:7" ht="12" customHeight="1">
      <c r="A84" s="97"/>
      <c r="B84" s="116" t="s">
        <v>110</v>
      </c>
      <c r="C84" s="90">
        <f>G33</f>
        <v>0</v>
      </c>
      <c r="D84" s="117">
        <v>0</v>
      </c>
      <c r="E84" s="87"/>
      <c r="F84" s="87"/>
      <c r="G84" s="94"/>
    </row>
    <row r="85" spans="1:7" ht="12" customHeight="1">
      <c r="A85" s="97"/>
      <c r="B85" s="116" t="s">
        <v>111</v>
      </c>
      <c r="C85" s="89">
        <f>G43</f>
        <v>337000</v>
      </c>
      <c r="D85" s="117">
        <f>(C85/C89)</f>
        <v>7.1299776950178487E-2</v>
      </c>
      <c r="E85" s="87"/>
      <c r="F85" s="87"/>
      <c r="G85" s="94"/>
    </row>
    <row r="86" spans="1:7" ht="12" customHeight="1">
      <c r="A86" s="97"/>
      <c r="B86" s="116" t="s">
        <v>65</v>
      </c>
      <c r="C86" s="89">
        <f>G57</f>
        <v>1889450</v>
      </c>
      <c r="D86" s="117">
        <f>(C86/C89)</f>
        <v>0.39975478800746217</v>
      </c>
      <c r="E86" s="87"/>
      <c r="F86" s="87"/>
      <c r="G86" s="94"/>
    </row>
    <row r="87" spans="1:7" ht="12" customHeight="1">
      <c r="A87" s="97"/>
      <c r="B87" s="116" t="s">
        <v>112</v>
      </c>
      <c r="C87" s="91">
        <f>G64</f>
        <v>470000</v>
      </c>
      <c r="D87" s="117">
        <f>(C87/C89)</f>
        <v>9.9438858061079785E-2</v>
      </c>
      <c r="E87" s="93"/>
      <c r="F87" s="93"/>
      <c r="G87" s="94"/>
    </row>
    <row r="88" spans="1:7" ht="12" customHeight="1">
      <c r="A88" s="97"/>
      <c r="B88" s="116" t="s">
        <v>113</v>
      </c>
      <c r="C88" s="91">
        <f>G67</f>
        <v>225072.5</v>
      </c>
      <c r="D88" s="117">
        <f>(C88/C89)</f>
        <v>4.7619047619047616E-2</v>
      </c>
      <c r="E88" s="93"/>
      <c r="F88" s="93"/>
      <c r="G88" s="94"/>
    </row>
    <row r="89" spans="1:7" ht="12.75" customHeight="1" thickBot="1">
      <c r="A89" s="97"/>
      <c r="B89" s="118" t="s">
        <v>114</v>
      </c>
      <c r="C89" s="119">
        <f>SUM(C83:C88)</f>
        <v>4726522.5</v>
      </c>
      <c r="D89" s="120">
        <f>SUM(D83:D88)</f>
        <v>1</v>
      </c>
      <c r="E89" s="93"/>
      <c r="F89" s="93"/>
      <c r="G89" s="94"/>
    </row>
    <row r="90" spans="1:7" ht="12" customHeight="1">
      <c r="A90" s="97"/>
      <c r="B90" s="112"/>
      <c r="C90" s="99"/>
      <c r="D90" s="99"/>
      <c r="E90" s="99"/>
      <c r="F90" s="99"/>
      <c r="G90" s="94"/>
    </row>
    <row r="91" spans="1:7" ht="12.75" customHeight="1">
      <c r="A91" s="97"/>
      <c r="B91" s="113"/>
      <c r="C91" s="99"/>
      <c r="D91" s="99"/>
      <c r="E91" s="99"/>
      <c r="F91" s="99"/>
      <c r="G91" s="94"/>
    </row>
    <row r="92" spans="1:7" ht="12" customHeight="1" thickBot="1">
      <c r="A92" s="86"/>
      <c r="B92" s="133"/>
      <c r="C92" s="134" t="s">
        <v>115</v>
      </c>
      <c r="D92" s="135"/>
      <c r="E92" s="136"/>
      <c r="F92" s="92"/>
      <c r="G92" s="94"/>
    </row>
    <row r="93" spans="1:7" ht="12" customHeight="1">
      <c r="A93" s="97"/>
      <c r="B93" s="137" t="s">
        <v>116</v>
      </c>
      <c r="C93" s="139">
        <v>24000</v>
      </c>
      <c r="D93" s="139">
        <v>25000</v>
      </c>
      <c r="E93" s="140">
        <v>26000</v>
      </c>
      <c r="F93" s="132"/>
      <c r="G93" s="95"/>
    </row>
    <row r="94" spans="1:7" ht="12.75" customHeight="1" thickBot="1">
      <c r="A94" s="97"/>
      <c r="B94" s="118" t="s">
        <v>117</v>
      </c>
      <c r="C94" s="141">
        <f>(G68/C93)</f>
        <v>196.93843749999999</v>
      </c>
      <c r="D94" s="141">
        <f>(G68/D93)</f>
        <v>189.0609</v>
      </c>
      <c r="E94" s="142">
        <f>(G68/E93)</f>
        <v>181.78932692307691</v>
      </c>
      <c r="F94" s="132"/>
      <c r="G94" s="95"/>
    </row>
    <row r="95" spans="1:7" ht="15.6" customHeight="1">
      <c r="A95" s="97"/>
      <c r="B95" s="123" t="s">
        <v>118</v>
      </c>
      <c r="C95" s="96"/>
      <c r="D95" s="96"/>
      <c r="E95" s="96"/>
      <c r="F95" s="96"/>
      <c r="G95" s="96"/>
    </row>
  </sheetData>
  <mergeCells count="8">
    <mergeCell ref="B81:C81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Torres Guajardo Rodolfo</cp:lastModifiedBy>
  <cp:revision/>
  <dcterms:created xsi:type="dcterms:W3CDTF">2020-11-27T12:49:26Z</dcterms:created>
  <dcterms:modified xsi:type="dcterms:W3CDTF">2022-06-29T15:14:40Z</dcterms:modified>
  <cp:category/>
  <cp:contentStatus/>
</cp:coreProperties>
</file>