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echia_indap_cl/Documents/Escritorio/2022/CREDITOS 22/FICHAS DE CULTIVO 2022/FICHA DE CULTIVO EN FORMATO/FICHAS TÉCNICAS 2022-2023/"/>
    </mc:Choice>
  </mc:AlternateContent>
  <xr:revisionPtr revIDLastSave="24" documentId="8_{728DF2BE-E155-41E7-8095-49A54885C98D}" xr6:coauthVersionLast="47" xr6:coauthVersionMax="47" xr10:uidLastSave="{B3DF921A-7920-4E6F-B52F-71F6DA55D723}"/>
  <bookViews>
    <workbookView xWindow="-108" yWindow="-108" windowWidth="23256" windowHeight="12456" xr2:uid="{00000000-000D-0000-FFFF-FFFF00000000}"/>
  </bookViews>
  <sheets>
    <sheet name="Brocol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G52" i="1" s="1"/>
  <c r="F51" i="1"/>
  <c r="G51" i="1" s="1"/>
  <c r="F50" i="1"/>
  <c r="F49" i="1"/>
  <c r="G59" i="1"/>
  <c r="G58" i="1"/>
  <c r="G57" i="1"/>
  <c r="G56" i="1"/>
  <c r="G55" i="1"/>
  <c r="G54" i="1"/>
  <c r="G53" i="1"/>
  <c r="G50" i="1"/>
  <c r="G49" i="1"/>
  <c r="G48" i="1"/>
  <c r="G47" i="1"/>
  <c r="G28" i="1"/>
  <c r="G27" i="1"/>
  <c r="G26" i="1"/>
  <c r="G25" i="1"/>
  <c r="G24" i="1"/>
  <c r="G23" i="1"/>
  <c r="G22" i="1"/>
  <c r="G21" i="1"/>
  <c r="G12" i="1"/>
  <c r="G39" i="1" l="1"/>
  <c r="G40" i="1"/>
  <c r="G41" i="1"/>
  <c r="G65" i="1" l="1"/>
  <c r="G64" i="1"/>
  <c r="G66" i="1" l="1"/>
  <c r="G29" i="1" l="1"/>
  <c r="G38" i="1" l="1"/>
  <c r="G42" i="1" s="1"/>
  <c r="C89" i="1" l="1"/>
  <c r="C87" i="1"/>
  <c r="G71" i="1"/>
  <c r="C85" i="1" l="1"/>
  <c r="G60" i="1"/>
  <c r="C88" i="1" s="1"/>
  <c r="G68" i="1" l="1"/>
  <c r="G69" i="1" s="1"/>
  <c r="G70" i="1" l="1"/>
  <c r="D96" i="1" s="1"/>
  <c r="C90" i="1"/>
  <c r="E96" i="1" l="1"/>
  <c r="C96" i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<sst xmlns="http://schemas.openxmlformats.org/spreadsheetml/2006/main" count="171" uniqueCount="116">
  <si>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</si>
  <si>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</si>
  <si>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</si>
  <si>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</si>
  <si>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</si>
  <si>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</si>
  <si>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</si>
  <si>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</si>
  <si>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</si>
  <si>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</si>
  <si>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</si>
  <si>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</si>
  <si>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</si>
  <si>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</si>
  <si>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</si>
  <si>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</si>
  <si>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</si>
  <si>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</si>
  <si>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</si>
  <si>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</si>
  <si>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</si>
  <si>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</si>
  <si>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</si>
  <si>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</si>
  <si>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</si>
  <si>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</si>
  <si>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</si>
  <si>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</si>
  <si>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</si>
  <si>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</si>
  <si>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</si>
  <si>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</si>
  <si>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</si>
  <si>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</si>
  <si>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</si>
  <si>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</si>
  <si>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</si>
  <si>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</si>
  <si>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</si>
  <si>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</si>
  <si>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</si>
  <si>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</si>
  <si>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</si>
  <si>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</si>
  <si>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</si>
  <si>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</si>
  <si>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</si>
  <si>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</si>
  <si>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</si>
  <si>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</si>
  <si>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</si>
  <si>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</si>
  <si>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</si>
  <si>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</si>
  <si>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</si>
  <si>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</si>
  <si>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</si>
  <si>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</si>
  <si>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</si>
  <si>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</si>
  <si>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Consumo fresco</t>
  </si>
  <si>
    <t>No hay</t>
  </si>
  <si>
    <t>Preparación suelo</t>
  </si>
  <si>
    <t>Urea</t>
  </si>
  <si>
    <t>Fitolin (F)</t>
  </si>
  <si>
    <t>Dimetoato 40% EC (I)</t>
  </si>
  <si>
    <t>Selecron 720 EC (I)</t>
  </si>
  <si>
    <t>Arica Y Parinacota</t>
  </si>
  <si>
    <t xml:space="preserve">Arica  </t>
  </si>
  <si>
    <t>febrero- marzo</t>
  </si>
  <si>
    <t>marzo</t>
  </si>
  <si>
    <t>u</t>
  </si>
  <si>
    <t>Costo unitario ($/kilos) (*)</t>
  </si>
  <si>
    <t>Aplicación de fertilizantes</t>
  </si>
  <si>
    <t>Nitrato de Potasio</t>
  </si>
  <si>
    <t>Superfosfato Triple</t>
  </si>
  <si>
    <t>Materia orgánica (guano)</t>
  </si>
  <si>
    <t>Aplicación materia orgánica</t>
  </si>
  <si>
    <t>Aplicación agroquímicos</t>
  </si>
  <si>
    <t>JM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</si>
  <si>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</si>
  <si>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</si>
  <si>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Tractor/Arado</t>
  </si>
  <si>
    <t>Tractor/Rastra</t>
  </si>
  <si>
    <t>Tractor/Camellonado</t>
  </si>
  <si>
    <t>Rendimiento (Kilos/ha)</t>
  </si>
  <si>
    <t>RENDIMIENTO (Atados/Há.)</t>
  </si>
  <si>
    <t>PRECIO ESPERADO ($/atados)</t>
  </si>
  <si>
    <t>abril</t>
  </si>
  <si>
    <t>Riego y fertirrigación</t>
  </si>
  <si>
    <t>abril- mayo</t>
  </si>
  <si>
    <t>abril-septiembre</t>
  </si>
  <si>
    <t>abril- septiembre</t>
  </si>
  <si>
    <t>abril- agosto</t>
  </si>
  <si>
    <t xml:space="preserve">u </t>
  </si>
  <si>
    <t>$/ha</t>
  </si>
  <si>
    <t>marzo- abril</t>
  </si>
  <si>
    <t>Alto</t>
  </si>
  <si>
    <t>Tractor/Rotovador</t>
  </si>
  <si>
    <t>BROCOLI</t>
  </si>
  <si>
    <t>Liberty</t>
  </si>
  <si>
    <t>Lluta- Azapa- Vitor- P.Concordia</t>
  </si>
  <si>
    <t>agosto- septiembre</t>
  </si>
  <si>
    <t>Almácigo y trasplante</t>
  </si>
  <si>
    <t>marzo- agosto</t>
  </si>
  <si>
    <t xml:space="preserve">Cosecha </t>
  </si>
  <si>
    <t>agosto-septiembre</t>
  </si>
  <si>
    <t>Selección y embalaje</t>
  </si>
  <si>
    <t>semillas( envase de 5000)</t>
  </si>
  <si>
    <t>marzo- mayo</t>
  </si>
  <si>
    <t>Sulfato de Potasio</t>
  </si>
  <si>
    <t>Fosfato monoamónico</t>
  </si>
  <si>
    <t>Cinta riego</t>
  </si>
  <si>
    <t>cajas plataneras</t>
  </si>
  <si>
    <t>Junio 2022</t>
  </si>
  <si>
    <t>Clorpirifos 48% 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</si>
</sst>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2" x14ac:knownFonts="1">
    <font>
      <sz val="11"/>
      <color indexed="8"/>
      <name val="Calibri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41" fontId="1" fillId="0" borderId="0" applyFont="0" applyFill="0" applyBorder="0" applyAlignment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3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7" fillId="2" borderId="6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/>
    <xf numFmtId="0" fontId="8" fillId="0" borderId="57" xfId="0" applyFont="1" applyFill="1" applyBorder="1"/>
    <xf numFmtId="0" fontId="6" fillId="0" borderId="57" xfId="0" applyFont="1" applyFill="1" applyBorder="1" applyAlignment="1">
      <alignment wrapText="1"/>
    </xf>
    <xf numFmtId="49" fontId="2" fillId="2" borderId="47" xfId="0" applyNumberFormat="1" applyFont="1" applyFill="1" applyBorder="1" applyAlignment="1">
      <alignment vertical="center"/>
    </xf>
    <xf numFmtId="49" fontId="2" fillId="2" borderId="49" xfId="0" applyNumberFormat="1" applyFont="1" applyFill="1" applyBorder="1" applyAlignment="1">
      <alignment vertical="center"/>
    </xf>
    <xf numFmtId="0" fontId="7" fillId="8" borderId="54" xfId="0" applyNumberFormat="1" applyFont="1" applyFill="1" applyBorder="1" applyAlignment="1">
      <alignment vertical="center"/>
    </xf>
    <xf numFmtId="0" fontId="7" fillId="8" borderId="55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 vertical="justify"/>
    </xf>
    <xf numFmtId="0" fontId="2" fillId="0" borderId="0" xfId="0" applyNumberFormat="1" applyFont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2" fillId="2" borderId="1" xfId="0" applyFont="1" applyFill="1" applyBorder="1" applyAlignment="1">
      <alignment horizontal="justify" vertical="justify"/>
    </xf>
    <xf numFmtId="0" fontId="2" fillId="2" borderId="8" xfId="0" applyFont="1" applyFill="1" applyBorder="1" applyAlignment="1">
      <alignment horizontal="justify" vertical="justify" wrapText="1"/>
    </xf>
    <xf numFmtId="14" fontId="2" fillId="2" borderId="9" xfId="0" applyNumberFormat="1" applyFont="1" applyFill="1" applyBorder="1" applyAlignment="1">
      <alignment horizontal="justify" vertical="justify"/>
    </xf>
    <xf numFmtId="0" fontId="2" fillId="2" borderId="3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/>
    </xf>
    <xf numFmtId="0" fontId="2" fillId="2" borderId="9" xfId="0" applyFont="1" applyFill="1" applyBorder="1" applyAlignment="1">
      <alignment horizontal="justify" vertical="justify" wrapText="1"/>
    </xf>
    <xf numFmtId="0" fontId="2" fillId="2" borderId="10" xfId="0" applyFont="1" applyFill="1" applyBorder="1" applyAlignment="1">
      <alignment horizontal="justify" vertical="justify"/>
    </xf>
    <xf numFmtId="0" fontId="2" fillId="2" borderId="11" xfId="0" applyFont="1" applyFill="1" applyBorder="1" applyAlignment="1">
      <alignment horizontal="justify" vertical="justify"/>
    </xf>
    <xf numFmtId="0" fontId="2" fillId="2" borderId="12" xfId="0" applyFont="1" applyFill="1" applyBorder="1" applyAlignment="1">
      <alignment horizontal="justify" vertical="justify"/>
    </xf>
    <xf numFmtId="49" fontId="3" fillId="5" borderId="13" xfId="0" applyNumberFormat="1" applyFont="1" applyFill="1" applyBorder="1" applyAlignment="1">
      <alignment horizontal="justify" vertical="justify"/>
    </xf>
    <xf numFmtId="0" fontId="2" fillId="2" borderId="14" xfId="0" applyFont="1" applyFill="1" applyBorder="1" applyAlignment="1">
      <alignment horizontal="justify" vertical="justify"/>
    </xf>
    <xf numFmtId="49" fontId="3" fillId="3" borderId="6" xfId="0" applyNumberFormat="1" applyFont="1" applyFill="1" applyBorder="1" applyAlignment="1">
      <alignment horizontal="justify" vertical="justify" wrapText="1"/>
    </xf>
    <xf numFmtId="49" fontId="4" fillId="3" borderId="6" xfId="0" applyNumberFormat="1" applyFont="1" applyFill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justify" vertical="justify"/>
    </xf>
    <xf numFmtId="49" fontId="3" fillId="5" borderId="15" xfId="0" applyNumberFormat="1" applyFont="1" applyFill="1" applyBorder="1" applyAlignment="1">
      <alignment horizontal="justify" vertical="justify"/>
    </xf>
    <xf numFmtId="0" fontId="2" fillId="2" borderId="16" xfId="0" applyFont="1" applyFill="1" applyBorder="1" applyAlignment="1">
      <alignment horizontal="justify" vertical="justify"/>
    </xf>
    <xf numFmtId="0" fontId="2" fillId="2" borderId="2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 wrapText="1"/>
    </xf>
    <xf numFmtId="0" fontId="2" fillId="2" borderId="15" xfId="0" applyFont="1" applyFill="1" applyBorder="1" applyAlignment="1">
      <alignment horizontal="justify" vertical="justify"/>
    </xf>
    <xf numFmtId="49" fontId="4" fillId="3" borderId="15" xfId="0" applyNumberFormat="1" applyFont="1" applyFill="1" applyBorder="1" applyAlignment="1">
      <alignment horizontal="justify" vertical="justify"/>
    </xf>
    <xf numFmtId="0" fontId="4" fillId="3" borderId="15" xfId="0" applyFont="1" applyFill="1" applyBorder="1" applyAlignment="1">
      <alignment horizontal="justify" vertical="justify"/>
    </xf>
    <xf numFmtId="0" fontId="2" fillId="2" borderId="17" xfId="0" applyFont="1" applyFill="1" applyBorder="1" applyAlignment="1">
      <alignment horizontal="justify" vertical="justify"/>
    </xf>
    <xf numFmtId="0" fontId="2" fillId="2" borderId="18" xfId="0" applyFont="1" applyFill="1" applyBorder="1" applyAlignment="1">
      <alignment horizontal="justify" vertical="justify"/>
    </xf>
    <xf numFmtId="3" fontId="2" fillId="2" borderId="18" xfId="0" applyNumberFormat="1" applyFont="1" applyFill="1" applyBorder="1" applyAlignment="1">
      <alignment horizontal="justify" vertical="justify"/>
    </xf>
    <xf numFmtId="49" fontId="3" fillId="3" borderId="13" xfId="0" applyNumberFormat="1" applyFont="1" applyFill="1" applyBorder="1" applyAlignment="1">
      <alignment horizontal="justify" vertical="justify" wrapText="1"/>
    </xf>
    <xf numFmtId="0" fontId="2" fillId="2" borderId="24" xfId="0" applyFont="1" applyFill="1" applyBorder="1" applyAlignment="1">
      <alignment horizontal="justify" vertical="justify"/>
    </xf>
    <xf numFmtId="49" fontId="4" fillId="3" borderId="60" xfId="0" applyNumberFormat="1" applyFont="1" applyFill="1" applyBorder="1" applyAlignment="1">
      <alignment horizontal="justify" vertical="justify"/>
    </xf>
    <xf numFmtId="0" fontId="2" fillId="0" borderId="22" xfId="0" applyNumberFormat="1" applyFont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 wrapText="1"/>
    </xf>
    <xf numFmtId="49" fontId="3" fillId="3" borderId="32" xfId="0" applyNumberFormat="1" applyFont="1" applyFill="1" applyBorder="1" applyAlignment="1">
      <alignment horizontal="justify" vertical="justify" wrapText="1"/>
    </xf>
    <xf numFmtId="49" fontId="3" fillId="3" borderId="32" xfId="0" applyNumberFormat="1" applyFont="1" applyFill="1" applyBorder="1" applyAlignment="1">
      <alignment horizontal="justify" vertical="justify"/>
    </xf>
    <xf numFmtId="49" fontId="4" fillId="3" borderId="19" xfId="0" applyNumberFormat="1" applyFont="1" applyFill="1" applyBorder="1" applyAlignment="1">
      <alignment horizontal="justify" vertical="justify"/>
    </xf>
    <xf numFmtId="0" fontId="2" fillId="2" borderId="25" xfId="0" applyFont="1" applyFill="1" applyBorder="1" applyAlignment="1">
      <alignment horizontal="justify" vertical="justify"/>
    </xf>
    <xf numFmtId="3" fontId="2" fillId="2" borderId="25" xfId="0" applyNumberFormat="1" applyFont="1" applyFill="1" applyBorder="1" applyAlignment="1">
      <alignment horizontal="justify" vertical="justify"/>
    </xf>
    <xf numFmtId="49" fontId="3" fillId="5" borderId="26" xfId="0" applyNumberFormat="1" applyFont="1" applyFill="1" applyBorder="1" applyAlignment="1">
      <alignment horizontal="justify" vertical="justify"/>
    </xf>
    <xf numFmtId="0" fontId="3" fillId="5" borderId="27" xfId="0" applyFont="1" applyFill="1" applyBorder="1" applyAlignment="1">
      <alignment horizontal="justify" vertical="justify"/>
    </xf>
    <xf numFmtId="49" fontId="3" fillId="3" borderId="29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49" fontId="3" fillId="5" borderId="29" xfId="0" applyNumberFormat="1" applyFont="1" applyFill="1" applyBorder="1" applyAlignment="1">
      <alignment horizontal="justify" vertical="justify"/>
    </xf>
    <xf numFmtId="0" fontId="3" fillId="5" borderId="15" xfId="0" applyFont="1" applyFill="1" applyBorder="1" applyAlignment="1">
      <alignment horizontal="justify" vertical="justify"/>
    </xf>
    <xf numFmtId="49" fontId="3" fillId="5" borderId="31" xfId="0" applyNumberFormat="1" applyFont="1" applyFill="1" applyBorder="1" applyAlignment="1">
      <alignment horizontal="justify" vertical="justify"/>
    </xf>
    <xf numFmtId="0" fontId="3" fillId="5" borderId="32" xfId="0" applyFont="1" applyFill="1" applyBorder="1" applyAlignment="1">
      <alignment horizontal="justify" vertical="justify"/>
    </xf>
    <xf numFmtId="49" fontId="2" fillId="2" borderId="22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165" fontId="3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49" fontId="7" fillId="2" borderId="44" xfId="0" applyNumberFormat="1" applyFont="1" applyFill="1" applyBorder="1" applyAlignment="1">
      <alignment horizontal="justify" vertical="justify"/>
    </xf>
    <xf numFmtId="0" fontId="2" fillId="2" borderId="45" xfId="0" applyFont="1" applyFill="1" applyBorder="1" applyAlignment="1">
      <alignment horizontal="justify" vertical="justify"/>
    </xf>
    <xf numFmtId="0" fontId="2" fillId="2" borderId="46" xfId="0" applyFont="1" applyFill="1" applyBorder="1" applyAlignment="1">
      <alignment horizontal="justify" vertical="justify"/>
    </xf>
    <xf numFmtId="0" fontId="2" fillId="2" borderId="48" xfId="0" applyFont="1" applyFill="1" applyBorder="1" applyAlignment="1">
      <alignment horizontal="justify" vertical="justify"/>
    </xf>
    <xf numFmtId="0" fontId="2" fillId="2" borderId="50" xfId="0" applyFont="1" applyFill="1" applyBorder="1" applyAlignment="1">
      <alignment horizontal="justify" vertical="justify"/>
    </xf>
    <xf numFmtId="0" fontId="2" fillId="2" borderId="51" xfId="0" applyFont="1" applyFill="1" applyBorder="1" applyAlignment="1">
      <alignment horizontal="justify" vertical="justify"/>
    </xf>
    <xf numFmtId="0" fontId="2" fillId="9" borderId="43" xfId="0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7" fillId="8" borderId="34" xfId="0" applyNumberFormat="1" applyFont="1" applyFill="1" applyBorder="1" applyAlignment="1">
      <alignment horizontal="justify" vertical="justify"/>
    </xf>
    <xf numFmtId="49" fontId="7" fillId="2" borderId="36" xfId="0" applyNumberFormat="1" applyFont="1" applyFill="1" applyBorder="1" applyAlignment="1">
      <alignment horizontal="justify" vertical="justify"/>
    </xf>
    <xf numFmtId="0" fontId="3" fillId="7" borderId="22" xfId="0" applyFont="1" applyFill="1" applyBorder="1" applyAlignment="1">
      <alignment horizontal="justify" vertical="justify"/>
    </xf>
    <xf numFmtId="49" fontId="7" fillId="8" borderId="38" xfId="0" applyNumberFormat="1" applyFont="1" applyFill="1" applyBorder="1" applyAlignment="1">
      <alignment horizontal="justify" vertical="justify"/>
    </xf>
    <xf numFmtId="166" fontId="7" fillId="8" borderId="39" xfId="0" applyNumberFormat="1" applyFont="1" applyFill="1" applyBorder="1" applyAlignment="1">
      <alignment horizontal="justify" vertical="justify"/>
    </xf>
    <xf numFmtId="0" fontId="4" fillId="2" borderId="22" xfId="0" applyFont="1" applyFill="1" applyBorder="1" applyAlignment="1">
      <alignment horizontal="justify" vertical="justify"/>
    </xf>
    <xf numFmtId="0" fontId="2" fillId="2" borderId="20" xfId="0" applyFont="1" applyFill="1" applyBorder="1" applyAlignment="1">
      <alignment horizontal="justify" vertical="justify"/>
    </xf>
    <xf numFmtId="0" fontId="3" fillId="9" borderId="21" xfId="0" applyFont="1" applyFill="1" applyBorder="1" applyAlignment="1">
      <alignment horizontal="justify" vertical="justify"/>
    </xf>
    <xf numFmtId="49" fontId="11" fillId="9" borderId="22" xfId="0" applyNumberFormat="1" applyFont="1" applyFill="1" applyBorder="1" applyAlignment="1">
      <alignment horizontal="justify" vertical="justify"/>
    </xf>
    <xf numFmtId="0" fontId="3" fillId="9" borderId="22" xfId="0" applyFont="1" applyFill="1" applyBorder="1" applyAlignment="1">
      <alignment horizontal="justify" vertical="justify"/>
    </xf>
    <xf numFmtId="0" fontId="3" fillId="9" borderId="52" xfId="0" applyFont="1" applyFill="1" applyBorder="1" applyAlignment="1">
      <alignment horizontal="justify" vertical="justify"/>
    </xf>
    <xf numFmtId="0" fontId="3" fillId="7" borderId="21" xfId="0" applyFont="1" applyFill="1" applyBorder="1" applyAlignment="1">
      <alignment horizontal="justify" vertical="justify"/>
    </xf>
    <xf numFmtId="0" fontId="7" fillId="7" borderId="22" xfId="0" applyFont="1" applyFill="1" applyBorder="1" applyAlignment="1">
      <alignment horizontal="justify" vertical="justify"/>
    </xf>
    <xf numFmtId="165" fontId="7" fillId="2" borderId="22" xfId="0" applyNumberFormat="1" applyFont="1" applyFill="1" applyBorder="1" applyAlignment="1">
      <alignment horizontal="justify" vertical="justify"/>
    </xf>
    <xf numFmtId="166" fontId="7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Font="1" applyAlignment="1">
      <alignment horizontal="justify" vertical="justify"/>
    </xf>
    <xf numFmtId="0" fontId="0" fillId="0" borderId="0" xfId="0" applyFont="1" applyAlignment="1">
      <alignment horizontal="justify" vertical="justify"/>
    </xf>
    <xf numFmtId="49" fontId="7" fillId="8" borderId="53" xfId="0" applyNumberFormat="1" applyFont="1" applyFill="1" applyBorder="1" applyAlignment="1">
      <alignment horizontal="left" vertical="justify"/>
    </xf>
    <xf numFmtId="165" fontId="3" fillId="5" borderId="28" xfId="0" applyNumberFormat="1" applyFont="1" applyFill="1" applyBorder="1" applyAlignment="1">
      <alignment horizontal="right" vertical="justify"/>
    </xf>
    <xf numFmtId="165" fontId="3" fillId="3" borderId="30" xfId="0" applyNumberFormat="1" applyFont="1" applyFill="1" applyBorder="1" applyAlignment="1">
      <alignment horizontal="right" vertical="justify"/>
    </xf>
    <xf numFmtId="165" fontId="3" fillId="5" borderId="30" xfId="0" applyNumberFormat="1" applyFont="1" applyFill="1" applyBorder="1" applyAlignment="1">
      <alignment horizontal="right" vertical="justify"/>
    </xf>
    <xf numFmtId="165" fontId="3" fillId="6" borderId="33" xfId="0" applyNumberFormat="1" applyFont="1" applyFill="1" applyBorder="1" applyAlignment="1">
      <alignment horizontal="right" vertical="justify"/>
    </xf>
    <xf numFmtId="3" fontId="4" fillId="3" borderId="19" xfId="0" applyNumberFormat="1" applyFont="1" applyFill="1" applyBorder="1" applyAlignment="1">
      <alignment horizontal="right" vertical="justify"/>
    </xf>
    <xf numFmtId="3" fontId="4" fillId="3" borderId="60" xfId="0" applyNumberFormat="1" applyFont="1" applyFill="1" applyBorder="1" applyAlignment="1">
      <alignment horizontal="right" vertical="justify"/>
    </xf>
    <xf numFmtId="0" fontId="4" fillId="3" borderId="60" xfId="0" applyFont="1" applyFill="1" applyBorder="1" applyAlignment="1">
      <alignment horizontal="right" vertical="justify"/>
    </xf>
    <xf numFmtId="0" fontId="4" fillId="3" borderId="6" xfId="0" applyFont="1" applyFill="1" applyBorder="1" applyAlignment="1">
      <alignment horizontal="right" vertical="justify"/>
    </xf>
    <xf numFmtId="3" fontId="4" fillId="3" borderId="6" xfId="0" applyNumberFormat="1" applyFont="1" applyFill="1" applyBorder="1" applyAlignment="1">
      <alignment horizontal="right" vertical="justify"/>
    </xf>
    <xf numFmtId="0" fontId="4" fillId="3" borderId="19" xfId="0" applyFont="1" applyFill="1" applyBorder="1" applyAlignment="1">
      <alignment horizontal="right" vertical="justify"/>
    </xf>
    <xf numFmtId="49" fontId="2" fillId="2" borderId="6" xfId="0" applyNumberFormat="1" applyFont="1" applyFill="1" applyBorder="1" applyAlignment="1">
      <alignment horizontal="right" vertical="center"/>
    </xf>
    <xf numFmtId="49" fontId="2" fillId="2" borderId="6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horizontal="right" vertical="center"/>
    </xf>
    <xf numFmtId="3" fontId="2" fillId="2" borderId="6" xfId="0" applyNumberFormat="1" applyFont="1" applyFill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/>
    </xf>
    <xf numFmtId="3" fontId="2" fillId="2" borderId="6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/>
    </xf>
    <xf numFmtId="0" fontId="2" fillId="10" borderId="56" xfId="0" applyFont="1" applyFill="1" applyBorder="1" applyAlignment="1">
      <alignment horizontal="right" vertical="center"/>
    </xf>
    <xf numFmtId="3" fontId="2" fillId="10" borderId="56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/>
    </xf>
    <xf numFmtId="3" fontId="7" fillId="2" borderId="6" xfId="0" applyNumberFormat="1" applyFont="1" applyFill="1" applyBorder="1" applyAlignment="1">
      <alignment horizontal="right" vertical="center"/>
    </xf>
    <xf numFmtId="9" fontId="2" fillId="2" borderId="37" xfId="0" applyNumberFormat="1" applyFont="1" applyFill="1" applyBorder="1" applyAlignment="1">
      <alignment horizontal="right" vertical="center"/>
    </xf>
    <xf numFmtId="0" fontId="7" fillId="2" borderId="6" xfId="0" applyNumberFormat="1" applyFont="1" applyFill="1" applyBorder="1" applyAlignment="1">
      <alignment horizontal="right" vertical="center"/>
    </xf>
    <xf numFmtId="9" fontId="7" fillId="8" borderId="40" xfId="0" applyNumberFormat="1" applyFont="1" applyFill="1" applyBorder="1" applyAlignment="1">
      <alignment horizontal="right" vertical="center"/>
    </xf>
    <xf numFmtId="49" fontId="7" fillId="8" borderId="23" xfId="0" applyNumberFormat="1" applyFont="1" applyFill="1" applyBorder="1" applyAlignment="1">
      <alignment horizontal="right" vertical="center"/>
    </xf>
    <xf numFmtId="49" fontId="7" fillId="8" borderId="35" xfId="0" applyNumberFormat="1" applyFont="1" applyFill="1" applyBorder="1" applyAlignment="1">
      <alignment horizontal="right" vertical="center"/>
    </xf>
    <xf numFmtId="166" fontId="7" fillId="2" borderId="6" xfId="0" applyNumberFormat="1" applyFont="1" applyFill="1" applyBorder="1" applyAlignment="1">
      <alignment horizontal="right" vertical="center"/>
    </xf>
    <xf numFmtId="166" fontId="7" fillId="8" borderId="39" xfId="0" applyNumberFormat="1" applyFont="1" applyFill="1" applyBorder="1" applyAlignment="1">
      <alignment horizontal="right" vertical="center"/>
    </xf>
    <xf numFmtId="49" fontId="2" fillId="2" borderId="57" xfId="0" applyNumberFormat="1" applyFont="1" applyFill="1" applyBorder="1" applyAlignment="1">
      <alignment horizontal="right" vertical="center" wrapText="1"/>
    </xf>
    <xf numFmtId="0" fontId="2" fillId="2" borderId="57" xfId="0" applyNumberFormat="1" applyFont="1" applyFill="1" applyBorder="1" applyAlignment="1">
      <alignment horizontal="right" vertical="center" wrapText="1"/>
    </xf>
    <xf numFmtId="3" fontId="2" fillId="2" borderId="57" xfId="0" applyNumberFormat="1" applyFont="1" applyFill="1" applyBorder="1" applyAlignment="1">
      <alignment horizontal="right" vertical="center" wrapText="1"/>
    </xf>
    <xf numFmtId="0" fontId="2" fillId="0" borderId="57" xfId="0" applyNumberFormat="1" applyFont="1" applyBorder="1" applyAlignment="1">
      <alignment horizontal="right" vertical="center"/>
    </xf>
    <xf numFmtId="49" fontId="2" fillId="2" borderId="57" xfId="0" applyNumberFormat="1" applyFont="1" applyFill="1" applyBorder="1" applyAlignment="1">
      <alignment horizontal="left" vertical="center" wrapText="1"/>
    </xf>
    <xf numFmtId="0" fontId="2" fillId="0" borderId="57" xfId="0" applyNumberFormat="1" applyFont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right"/>
    </xf>
    <xf numFmtId="0" fontId="6" fillId="0" borderId="57" xfId="0" applyFont="1" applyFill="1" applyBorder="1" applyAlignment="1">
      <alignment horizontal="right" wrapText="1"/>
    </xf>
    <xf numFmtId="0" fontId="6" fillId="0" borderId="57" xfId="0" applyFont="1" applyFill="1" applyBorder="1" applyAlignment="1">
      <alignment horizontal="right" vertical="center"/>
    </xf>
    <xf numFmtId="3" fontId="2" fillId="2" borderId="59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left" vertical="center"/>
    </xf>
    <xf numFmtId="41" fontId="6" fillId="10" borderId="57" xfId="1" applyFont="1" applyFill="1" applyBorder="1" applyAlignment="1">
      <alignment horizontal="left" vertical="top"/>
    </xf>
    <xf numFmtId="41" fontId="2" fillId="2" borderId="59" xfId="1" applyFont="1" applyFill="1" applyBorder="1" applyAlignment="1">
      <alignment wrapText="1"/>
    </xf>
    <xf numFmtId="41" fontId="6" fillId="10" borderId="57" xfId="1" applyFont="1" applyFill="1" applyBorder="1" applyAlignment="1">
      <alignment horizontal="right" vertical="center" wrapText="1"/>
    </xf>
    <xf numFmtId="41" fontId="2" fillId="2" borderId="57" xfId="1" applyFont="1" applyFill="1" applyBorder="1" applyAlignment="1">
      <alignment horizontal="right"/>
    </xf>
    <xf numFmtId="41" fontId="6" fillId="10" borderId="57" xfId="1" applyFont="1" applyFill="1" applyBorder="1" applyAlignment="1">
      <alignment horizontal="right" vertical="center"/>
    </xf>
    <xf numFmtId="41" fontId="2" fillId="2" borderId="59" xfId="1" applyFont="1" applyFill="1" applyBorder="1" applyAlignment="1">
      <alignment horizontal="right"/>
    </xf>
    <xf numFmtId="41" fontId="2" fillId="2" borderId="59" xfId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49" fontId="2" fillId="2" borderId="6" xfId="0" applyNumberFormat="1" applyFont="1" applyFill="1" applyBorder="1" applyAlignment="1"/>
    <xf numFmtId="0" fontId="2" fillId="2" borderId="6" xfId="0" applyFont="1" applyFill="1" applyBorder="1" applyAlignment="1"/>
    <xf numFmtId="49" fontId="5" fillId="3" borderId="6" xfId="0" applyNumberFormat="1" applyFont="1" applyFill="1" applyBorder="1" applyAlignment="1">
      <alignment horizontal="justify" vertical="justify"/>
    </xf>
    <xf numFmtId="0" fontId="5" fillId="4" borderId="6" xfId="0" applyFont="1" applyFill="1" applyBorder="1" applyAlignment="1">
      <alignment horizontal="justify" vertical="justify"/>
    </xf>
    <xf numFmtId="49" fontId="2" fillId="2" borderId="45" xfId="0" applyNumberFormat="1" applyFont="1" applyFill="1" applyBorder="1" applyAlignment="1">
      <alignment horizontal="left" vertical="justify"/>
    </xf>
    <xf numFmtId="49" fontId="11" fillId="9" borderId="41" xfId="0" applyNumberFormat="1" applyFont="1" applyFill="1" applyBorder="1" applyAlignment="1">
      <alignment horizontal="justify" vertical="justify"/>
    </xf>
    <xf numFmtId="0" fontId="7" fillId="9" borderId="42" xfId="0" applyFont="1" applyFill="1" applyBorder="1" applyAlignment="1">
      <alignment horizontal="justify" vertical="justify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100"/>
  <sheetViews>
    <sheetView showGridLines="0" tabSelected="1" workbookViewId="0">
      <selection activeCell="B1" sqref="B1"/>
    </sheetView>
  </sheetViews>
  <sheetFormatPr baseColWidth="10" defaultColWidth="10.88671875" defaultRowHeight="11.25" customHeight="1" x14ac:dyDescent="0.3"/>
  <cols>
    <col min="1" max="1" width="4.44140625" style="1" customWidth="1"/>
    <col min="2" max="2" width="19.6640625" style="1" customWidth="1"/>
    <col min="3" max="3" width="19.44140625" style="1" customWidth="1"/>
    <col min="4" max="4" width="9.44140625" style="1" customWidth="1"/>
    <col min="5" max="5" width="14.44140625" style="1" customWidth="1"/>
    <col min="6" max="6" width="11" style="1" customWidth="1"/>
    <col min="7" max="7" width="12.44140625" style="1" customWidth="1"/>
    <col min="8" max="255" width="10.88671875" style="1" customWidth="1"/>
  </cols>
  <sheetData>
    <row r="1" spans="1:255" ht="15" customHeight="1" x14ac:dyDescent="0.3">
      <c r="A1" s="2"/>
      <c r="B1" s="2"/>
      <c r="C1" s="2"/>
      <c r="D1" s="2"/>
      <c r="E1" s="2"/>
      <c r="F1" s="2"/>
      <c r="G1" s="2"/>
    </row>
    <row r="2" spans="1:255" ht="15" customHeight="1" x14ac:dyDescent="0.3">
      <c r="A2" s="2"/>
      <c r="B2" s="2"/>
      <c r="C2" s="2"/>
      <c r="D2" s="2"/>
      <c r="E2" s="2"/>
      <c r="F2" s="2"/>
      <c r="G2" s="2"/>
    </row>
    <row r="3" spans="1:255" ht="15" customHeight="1" x14ac:dyDescent="0.3">
      <c r="A3" s="2"/>
      <c r="B3" s="2"/>
      <c r="C3" s="2"/>
      <c r="D3" s="2"/>
      <c r="E3" s="2"/>
      <c r="F3" s="2"/>
      <c r="G3" s="2"/>
    </row>
    <row r="4" spans="1:255" ht="15" customHeight="1" x14ac:dyDescent="0.3">
      <c r="A4" s="2"/>
      <c r="B4" s="2"/>
      <c r="C4" s="2"/>
      <c r="D4" s="2"/>
      <c r="E4" s="2"/>
      <c r="F4" s="2"/>
      <c r="G4" s="2"/>
    </row>
    <row r="5" spans="1:255" ht="15" customHeight="1" x14ac:dyDescent="0.3">
      <c r="A5" s="2"/>
      <c r="B5" s="2"/>
      <c r="C5" s="2"/>
      <c r="D5" s="2"/>
      <c r="E5" s="2"/>
      <c r="F5" s="2"/>
      <c r="G5" s="2"/>
    </row>
    <row r="6" spans="1:255" ht="15" customHeight="1" x14ac:dyDescent="0.3">
      <c r="A6" s="2"/>
      <c r="B6" s="2"/>
      <c r="C6" s="2"/>
      <c r="D6" s="2"/>
      <c r="E6" s="2"/>
      <c r="F6" s="2"/>
      <c r="G6" s="2"/>
    </row>
    <row r="7" spans="1:255" ht="15" customHeight="1" x14ac:dyDescent="0.3">
      <c r="A7" s="2"/>
      <c r="B7" s="2"/>
      <c r="C7" s="2"/>
      <c r="D7" s="2"/>
      <c r="E7" s="2"/>
      <c r="F7" s="2"/>
      <c r="G7" s="2"/>
    </row>
    <row r="8" spans="1:255" ht="15" customHeight="1" x14ac:dyDescent="0.3">
      <c r="A8" s="2"/>
      <c r="B8" s="3"/>
      <c r="C8" s="4"/>
      <c r="D8" s="2"/>
      <c r="E8" s="4"/>
      <c r="F8" s="4"/>
      <c r="G8" s="4"/>
    </row>
    <row r="9" spans="1:255" s="21" customFormat="1" ht="12" customHeight="1" x14ac:dyDescent="0.3">
      <c r="A9" s="19"/>
      <c r="B9" s="5" t="s">
        <v>0</v>
      </c>
      <c r="C9" s="106" t="s">
        <v>99</v>
      </c>
      <c r="D9" s="7"/>
      <c r="E9" s="147" t="s">
        <v>86</v>
      </c>
      <c r="F9" s="148"/>
      <c r="G9" s="110">
        <v>30000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</row>
    <row r="10" spans="1:255" s="21" customFormat="1" ht="26.25" customHeight="1" x14ac:dyDescent="0.3">
      <c r="A10" s="19"/>
      <c r="B10" s="8" t="s">
        <v>1</v>
      </c>
      <c r="C10" s="107" t="s">
        <v>100</v>
      </c>
      <c r="D10" s="7"/>
      <c r="E10" s="149" t="s">
        <v>2</v>
      </c>
      <c r="F10" s="150"/>
      <c r="G10" s="106" t="s">
        <v>114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</row>
    <row r="11" spans="1:255" s="21" customFormat="1" ht="18" customHeight="1" x14ac:dyDescent="0.3">
      <c r="A11" s="19"/>
      <c r="B11" s="8" t="s">
        <v>3</v>
      </c>
      <c r="C11" s="106" t="s">
        <v>97</v>
      </c>
      <c r="D11" s="7"/>
      <c r="E11" s="149" t="s">
        <v>87</v>
      </c>
      <c r="F11" s="150"/>
      <c r="G11" s="134">
        <v>650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</row>
    <row r="12" spans="1:255" s="21" customFormat="1" ht="11.25" customHeight="1" x14ac:dyDescent="0.3">
      <c r="A12" s="19"/>
      <c r="B12" s="8" t="s">
        <v>4</v>
      </c>
      <c r="C12" s="107" t="s">
        <v>67</v>
      </c>
      <c r="D12" s="7"/>
      <c r="E12" s="9" t="s">
        <v>5</v>
      </c>
      <c r="F12" s="10"/>
      <c r="G12" s="109">
        <f>(G9*G11)</f>
        <v>19500000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</row>
    <row r="13" spans="1:255" s="21" customFormat="1" ht="11.25" customHeight="1" x14ac:dyDescent="0.3">
      <c r="A13" s="19"/>
      <c r="B13" s="8" t="s">
        <v>6</v>
      </c>
      <c r="C13" s="106" t="s">
        <v>68</v>
      </c>
      <c r="D13" s="7"/>
      <c r="E13" s="149" t="s">
        <v>7</v>
      </c>
      <c r="F13" s="150"/>
      <c r="G13" s="106" t="s">
        <v>60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</row>
    <row r="14" spans="1:255" s="21" customFormat="1" ht="13.5" customHeight="1" x14ac:dyDescent="0.3">
      <c r="A14" s="19"/>
      <c r="B14" s="8" t="s">
        <v>8</v>
      </c>
      <c r="C14" s="106" t="s">
        <v>101</v>
      </c>
      <c r="D14" s="7"/>
      <c r="E14" s="149" t="s">
        <v>9</v>
      </c>
      <c r="F14" s="150"/>
      <c r="G14" s="106" t="s">
        <v>102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</row>
    <row r="15" spans="1:255" s="21" customFormat="1" ht="25.5" customHeight="1" x14ac:dyDescent="0.3">
      <c r="A15" s="19"/>
      <c r="B15" s="8" t="s">
        <v>10</v>
      </c>
      <c r="C15" s="108">
        <v>44726</v>
      </c>
      <c r="D15" s="7"/>
      <c r="E15" s="151" t="s">
        <v>11</v>
      </c>
      <c r="F15" s="152"/>
      <c r="G15" s="107" t="s">
        <v>61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</row>
    <row r="16" spans="1:255" s="21" customFormat="1" ht="12" customHeight="1" x14ac:dyDescent="0.3">
      <c r="A16" s="22"/>
      <c r="B16" s="23"/>
      <c r="C16" s="24"/>
      <c r="D16" s="25"/>
      <c r="E16" s="26"/>
      <c r="F16" s="26"/>
      <c r="G16" s="27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</row>
    <row r="17" spans="1:255" s="21" customFormat="1" ht="12" customHeight="1" x14ac:dyDescent="0.3">
      <c r="A17" s="28"/>
      <c r="B17" s="153" t="s">
        <v>12</v>
      </c>
      <c r="C17" s="154"/>
      <c r="D17" s="154"/>
      <c r="E17" s="154"/>
      <c r="F17" s="154"/>
      <c r="G17" s="154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</row>
    <row r="18" spans="1:255" s="21" customFormat="1" ht="12" customHeight="1" x14ac:dyDescent="0.3">
      <c r="A18" s="22"/>
      <c r="B18" s="29"/>
      <c r="C18" s="30"/>
      <c r="D18" s="30"/>
      <c r="E18" s="30"/>
      <c r="F18" s="30"/>
      <c r="G18" s="3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</row>
    <row r="19" spans="1:255" s="21" customFormat="1" ht="12" customHeight="1" x14ac:dyDescent="0.3">
      <c r="A19" s="19"/>
      <c r="B19" s="31" t="s">
        <v>13</v>
      </c>
      <c r="C19" s="32"/>
      <c r="D19" s="25"/>
      <c r="E19" s="25"/>
      <c r="F19" s="25"/>
      <c r="G19" s="25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</row>
    <row r="20" spans="1:255" s="21" customFormat="1" ht="24" customHeight="1" x14ac:dyDescent="0.3">
      <c r="A20" s="28"/>
      <c r="B20" s="33" t="s">
        <v>14</v>
      </c>
      <c r="C20" s="33" t="s">
        <v>15</v>
      </c>
      <c r="D20" s="33" t="s">
        <v>16</v>
      </c>
      <c r="E20" s="33" t="s">
        <v>17</v>
      </c>
      <c r="F20" s="33" t="s">
        <v>18</v>
      </c>
      <c r="G20" s="33" t="s">
        <v>19</v>
      </c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</row>
    <row r="21" spans="1:255" s="21" customFormat="1" ht="12.75" customHeight="1" x14ac:dyDescent="0.3">
      <c r="A21" s="28"/>
      <c r="B21" s="139" t="s">
        <v>62</v>
      </c>
      <c r="C21" s="107" t="s">
        <v>20</v>
      </c>
      <c r="D21" s="117">
        <v>8</v>
      </c>
      <c r="E21" s="107" t="s">
        <v>70</v>
      </c>
      <c r="F21" s="109">
        <v>35000</v>
      </c>
      <c r="G21" s="109">
        <f t="shared" ref="G21:G28" si="0">(D21*F21)</f>
        <v>280000</v>
      </c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</row>
    <row r="22" spans="1:255" s="21" customFormat="1" ht="12.75" customHeight="1" x14ac:dyDescent="0.3">
      <c r="A22" s="28"/>
      <c r="B22" s="139" t="s">
        <v>103</v>
      </c>
      <c r="C22" s="107" t="s">
        <v>20</v>
      </c>
      <c r="D22" s="117">
        <v>1</v>
      </c>
      <c r="E22" s="107" t="s">
        <v>90</v>
      </c>
      <c r="F22" s="109">
        <v>35000</v>
      </c>
      <c r="G22" s="109">
        <f t="shared" si="0"/>
        <v>35000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</row>
    <row r="23" spans="1:255" s="21" customFormat="1" ht="12.75" customHeight="1" x14ac:dyDescent="0.3">
      <c r="A23" s="28"/>
      <c r="B23" s="139" t="s">
        <v>89</v>
      </c>
      <c r="C23" s="107" t="s">
        <v>20</v>
      </c>
      <c r="D23" s="117">
        <v>6</v>
      </c>
      <c r="E23" s="107" t="s">
        <v>91</v>
      </c>
      <c r="F23" s="109">
        <v>35000</v>
      </c>
      <c r="G23" s="109">
        <f t="shared" si="0"/>
        <v>210000</v>
      </c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</row>
    <row r="24" spans="1:255" s="21" customFormat="1" ht="12.75" customHeight="1" x14ac:dyDescent="0.3">
      <c r="A24" s="28"/>
      <c r="B24" s="139" t="s">
        <v>77</v>
      </c>
      <c r="C24" s="107" t="s">
        <v>20</v>
      </c>
      <c r="D24" s="117">
        <v>4</v>
      </c>
      <c r="E24" s="107" t="s">
        <v>70</v>
      </c>
      <c r="F24" s="109">
        <v>35000</v>
      </c>
      <c r="G24" s="109">
        <f t="shared" si="0"/>
        <v>140000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</row>
    <row r="25" spans="1:255" s="21" customFormat="1" ht="12.75" customHeight="1" x14ac:dyDescent="0.3">
      <c r="A25" s="28"/>
      <c r="B25" s="139" t="s">
        <v>73</v>
      </c>
      <c r="C25" s="107" t="s">
        <v>20</v>
      </c>
      <c r="D25" s="117">
        <v>4</v>
      </c>
      <c r="E25" s="107" t="s">
        <v>104</v>
      </c>
      <c r="F25" s="109">
        <v>35000</v>
      </c>
      <c r="G25" s="109">
        <f t="shared" si="0"/>
        <v>140000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</row>
    <row r="26" spans="1:255" s="21" customFormat="1" ht="12.75" customHeight="1" x14ac:dyDescent="0.3">
      <c r="A26" s="28"/>
      <c r="B26" s="139" t="s">
        <v>78</v>
      </c>
      <c r="C26" s="107" t="s">
        <v>20</v>
      </c>
      <c r="D26" s="117">
        <v>8</v>
      </c>
      <c r="E26" s="107" t="s">
        <v>92</v>
      </c>
      <c r="F26" s="109">
        <v>35000</v>
      </c>
      <c r="G26" s="109">
        <f t="shared" si="0"/>
        <v>280000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</row>
    <row r="27" spans="1:255" s="21" customFormat="1" ht="12.75" customHeight="1" x14ac:dyDescent="0.3">
      <c r="A27" s="28"/>
      <c r="B27" s="139" t="s">
        <v>105</v>
      </c>
      <c r="C27" s="107" t="s">
        <v>20</v>
      </c>
      <c r="D27" s="117">
        <v>8</v>
      </c>
      <c r="E27" s="107" t="s">
        <v>106</v>
      </c>
      <c r="F27" s="109">
        <v>35000</v>
      </c>
      <c r="G27" s="109">
        <f t="shared" si="0"/>
        <v>280000</v>
      </c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  <c r="IB27" s="20"/>
      <c r="IC27" s="20"/>
      <c r="ID27" s="20"/>
      <c r="IE27" s="20"/>
      <c r="IF27" s="20"/>
      <c r="IG27" s="20"/>
      <c r="IH27" s="20"/>
      <c r="II27" s="20"/>
      <c r="IJ27" s="20"/>
      <c r="IK27" s="20"/>
      <c r="IL27" s="20"/>
      <c r="IM27" s="20"/>
      <c r="IN27" s="20"/>
      <c r="IO27" s="20"/>
      <c r="IP27" s="20"/>
      <c r="IQ27" s="20"/>
      <c r="IR27" s="20"/>
      <c r="IS27" s="20"/>
      <c r="IT27" s="20"/>
      <c r="IU27" s="20"/>
    </row>
    <row r="28" spans="1:255" s="21" customFormat="1" ht="12.75" customHeight="1" x14ac:dyDescent="0.3">
      <c r="A28" s="28"/>
      <c r="B28" s="139" t="s">
        <v>107</v>
      </c>
      <c r="C28" s="107" t="s">
        <v>20</v>
      </c>
      <c r="D28" s="117">
        <v>8</v>
      </c>
      <c r="E28" s="107" t="s">
        <v>102</v>
      </c>
      <c r="F28" s="109">
        <v>35000</v>
      </c>
      <c r="G28" s="109">
        <f t="shared" si="0"/>
        <v>280000</v>
      </c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  <c r="II28" s="20"/>
      <c r="IJ28" s="20"/>
      <c r="IK28" s="20"/>
      <c r="IL28" s="20"/>
      <c r="IM28" s="20"/>
      <c r="IN28" s="20"/>
      <c r="IO28" s="20"/>
      <c r="IP28" s="20"/>
      <c r="IQ28" s="20"/>
      <c r="IR28" s="20"/>
      <c r="IS28" s="20"/>
      <c r="IT28" s="20"/>
      <c r="IU28" s="20"/>
    </row>
    <row r="29" spans="1:255" s="21" customFormat="1" ht="12.75" customHeight="1" x14ac:dyDescent="0.3">
      <c r="A29" s="28"/>
      <c r="B29" s="34" t="s">
        <v>21</v>
      </c>
      <c r="C29" s="103"/>
      <c r="D29" s="103"/>
      <c r="E29" s="103"/>
      <c r="F29" s="103"/>
      <c r="G29" s="104">
        <f>SUM(G21:G28)</f>
        <v>1645000</v>
      </c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  <c r="II29" s="20"/>
      <c r="IJ29" s="20"/>
      <c r="IK29" s="20"/>
      <c r="IL29" s="20"/>
      <c r="IM29" s="20"/>
      <c r="IN29" s="20"/>
      <c r="IO29" s="20"/>
      <c r="IP29" s="20"/>
      <c r="IQ29" s="20"/>
      <c r="IR29" s="20"/>
      <c r="IS29" s="20"/>
      <c r="IT29" s="20"/>
      <c r="IU29" s="20"/>
    </row>
    <row r="30" spans="1:255" s="21" customFormat="1" ht="12" customHeight="1" x14ac:dyDescent="0.3">
      <c r="A30" s="22"/>
      <c r="B30" s="29"/>
      <c r="C30" s="30"/>
      <c r="D30" s="30"/>
      <c r="E30" s="30"/>
      <c r="F30" s="35"/>
      <c r="G30" s="35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  <c r="HF30" s="20"/>
      <c r="HG30" s="20"/>
      <c r="HH30" s="20"/>
      <c r="HI30" s="20"/>
      <c r="HJ30" s="20"/>
      <c r="HK30" s="20"/>
      <c r="HL30" s="20"/>
      <c r="HM30" s="20"/>
      <c r="HN30" s="20"/>
      <c r="HO30" s="20"/>
      <c r="HP30" s="20"/>
      <c r="HQ30" s="20"/>
      <c r="HR30" s="20"/>
      <c r="HS30" s="20"/>
      <c r="HT30" s="20"/>
      <c r="HU30" s="20"/>
      <c r="HV30" s="20"/>
      <c r="HW30" s="20"/>
      <c r="HX30" s="20"/>
      <c r="HY30" s="20"/>
      <c r="HZ30" s="20"/>
      <c r="IA30" s="20"/>
      <c r="IB30" s="20"/>
      <c r="IC30" s="20"/>
      <c r="ID30" s="20"/>
      <c r="IE30" s="20"/>
      <c r="IF30" s="20"/>
      <c r="IG30" s="20"/>
      <c r="IH30" s="20"/>
      <c r="II30" s="20"/>
      <c r="IJ30" s="20"/>
      <c r="IK30" s="20"/>
      <c r="IL30" s="20"/>
      <c r="IM30" s="20"/>
      <c r="IN30" s="20"/>
      <c r="IO30" s="20"/>
      <c r="IP30" s="20"/>
      <c r="IQ30" s="20"/>
      <c r="IR30" s="20"/>
      <c r="IS30" s="20"/>
      <c r="IT30" s="20"/>
      <c r="IU30" s="20"/>
    </row>
    <row r="31" spans="1:255" s="21" customFormat="1" ht="12" customHeight="1" x14ac:dyDescent="0.3">
      <c r="A31" s="19"/>
      <c r="B31" s="36" t="s">
        <v>22</v>
      </c>
      <c r="C31" s="37"/>
      <c r="D31" s="38"/>
      <c r="E31" s="38"/>
      <c r="F31" s="38"/>
      <c r="G31" s="38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  <c r="HF31" s="20"/>
      <c r="HG31" s="20"/>
      <c r="HH31" s="20"/>
      <c r="HI31" s="20"/>
      <c r="HJ31" s="20"/>
      <c r="HK31" s="20"/>
      <c r="HL31" s="20"/>
      <c r="HM31" s="20"/>
      <c r="HN31" s="20"/>
      <c r="HO31" s="20"/>
      <c r="HP31" s="20"/>
      <c r="HQ31" s="20"/>
      <c r="HR31" s="20"/>
      <c r="HS31" s="20"/>
      <c r="HT31" s="20"/>
      <c r="HU31" s="20"/>
      <c r="HV31" s="20"/>
      <c r="HW31" s="20"/>
      <c r="HX31" s="20"/>
      <c r="HY31" s="20"/>
      <c r="HZ31" s="20"/>
      <c r="IA31" s="20"/>
      <c r="IB31" s="20"/>
      <c r="IC31" s="20"/>
      <c r="ID31" s="20"/>
      <c r="IE31" s="20"/>
      <c r="IF31" s="20"/>
      <c r="IG31" s="20"/>
      <c r="IH31" s="20"/>
      <c r="II31" s="20"/>
      <c r="IJ31" s="20"/>
      <c r="IK31" s="20"/>
      <c r="IL31" s="20"/>
      <c r="IM31" s="20"/>
      <c r="IN31" s="20"/>
      <c r="IO31" s="20"/>
      <c r="IP31" s="20"/>
      <c r="IQ31" s="20"/>
      <c r="IR31" s="20"/>
      <c r="IS31" s="20"/>
      <c r="IT31" s="20"/>
      <c r="IU31" s="20"/>
    </row>
    <row r="32" spans="1:255" s="21" customFormat="1" ht="24" customHeight="1" x14ac:dyDescent="0.3">
      <c r="A32" s="19"/>
      <c r="B32" s="39" t="s">
        <v>14</v>
      </c>
      <c r="C32" s="40" t="s">
        <v>15</v>
      </c>
      <c r="D32" s="40" t="s">
        <v>16</v>
      </c>
      <c r="E32" s="39" t="s">
        <v>17</v>
      </c>
      <c r="F32" s="40" t="s">
        <v>18</v>
      </c>
      <c r="G32" s="39" t="s">
        <v>19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  <c r="HF32" s="20"/>
      <c r="HG32" s="20"/>
      <c r="HH32" s="20"/>
      <c r="HI32" s="20"/>
      <c r="HJ32" s="20"/>
      <c r="HK32" s="20"/>
      <c r="HL32" s="20"/>
      <c r="HM32" s="20"/>
      <c r="HN32" s="20"/>
      <c r="HO32" s="20"/>
      <c r="HP32" s="20"/>
      <c r="HQ32" s="20"/>
      <c r="HR32" s="20"/>
      <c r="HS32" s="20"/>
      <c r="HT32" s="20"/>
      <c r="HU32" s="20"/>
      <c r="HV32" s="20"/>
      <c r="HW32" s="20"/>
      <c r="HX32" s="20"/>
      <c r="HY32" s="20"/>
      <c r="HZ32" s="20"/>
      <c r="IA32" s="20"/>
      <c r="IB32" s="20"/>
      <c r="IC32" s="20"/>
      <c r="ID32" s="20"/>
      <c r="IE32" s="20"/>
      <c r="IF32" s="20"/>
      <c r="IG32" s="20"/>
      <c r="IH32" s="20"/>
      <c r="II32" s="20"/>
      <c r="IJ32" s="20"/>
      <c r="IK32" s="20"/>
      <c r="IL32" s="20"/>
      <c r="IM32" s="20"/>
      <c r="IN32" s="20"/>
      <c r="IO32" s="20"/>
      <c r="IP32" s="20"/>
      <c r="IQ32" s="20"/>
      <c r="IR32" s="20"/>
      <c r="IS32" s="20"/>
      <c r="IT32" s="20"/>
      <c r="IU32" s="20"/>
    </row>
    <row r="33" spans="1:255" s="21" customFormat="1" ht="12" customHeight="1" x14ac:dyDescent="0.3">
      <c r="A33" s="19"/>
      <c r="B33" s="41"/>
      <c r="C33" s="41"/>
      <c r="D33" s="41"/>
      <c r="E33" s="41"/>
      <c r="F33" s="41"/>
      <c r="G33" s="41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  <c r="IB33" s="20"/>
      <c r="IC33" s="20"/>
      <c r="ID33" s="20"/>
      <c r="IE33" s="20"/>
      <c r="IF33" s="20"/>
      <c r="IG33" s="20"/>
      <c r="IH33" s="20"/>
      <c r="II33" s="20"/>
      <c r="IJ33" s="20"/>
      <c r="IK33" s="20"/>
      <c r="IL33" s="20"/>
      <c r="IM33" s="20"/>
      <c r="IN33" s="20"/>
      <c r="IO33" s="20"/>
      <c r="IP33" s="20"/>
      <c r="IQ33" s="20"/>
      <c r="IR33" s="20"/>
      <c r="IS33" s="20"/>
      <c r="IT33" s="20"/>
      <c r="IU33" s="20"/>
    </row>
    <row r="34" spans="1:255" s="21" customFormat="1" ht="12" customHeight="1" x14ac:dyDescent="0.3">
      <c r="A34" s="19"/>
      <c r="B34" s="42" t="s">
        <v>23</v>
      </c>
      <c r="C34" s="43"/>
      <c r="D34" s="43"/>
      <c r="E34" s="43"/>
      <c r="F34" s="43"/>
      <c r="G34" s="43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  <c r="IB34" s="20"/>
      <c r="IC34" s="20"/>
      <c r="ID34" s="20"/>
      <c r="IE34" s="20"/>
      <c r="IF34" s="20"/>
      <c r="IG34" s="20"/>
      <c r="IH34" s="20"/>
      <c r="II34" s="20"/>
      <c r="IJ34" s="20"/>
      <c r="IK34" s="20"/>
      <c r="IL34" s="20"/>
      <c r="IM34" s="20"/>
      <c r="IN34" s="20"/>
      <c r="IO34" s="20"/>
      <c r="IP34" s="20"/>
      <c r="IQ34" s="20"/>
      <c r="IR34" s="20"/>
      <c r="IS34" s="20"/>
      <c r="IT34" s="20"/>
      <c r="IU34" s="20"/>
    </row>
    <row r="35" spans="1:255" s="21" customFormat="1" ht="12" customHeight="1" x14ac:dyDescent="0.3">
      <c r="A35" s="22"/>
      <c r="B35" s="44"/>
      <c r="C35" s="45"/>
      <c r="D35" s="45"/>
      <c r="E35" s="45"/>
      <c r="F35" s="46"/>
      <c r="G35" s="46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  <c r="IB35" s="20"/>
      <c r="IC35" s="20"/>
      <c r="ID35" s="20"/>
      <c r="IE35" s="20"/>
      <c r="IF35" s="20"/>
      <c r="IG35" s="20"/>
      <c r="IH35" s="20"/>
      <c r="II35" s="20"/>
      <c r="IJ35" s="20"/>
      <c r="IK35" s="20"/>
      <c r="IL35" s="20"/>
      <c r="IM35" s="20"/>
      <c r="IN35" s="20"/>
      <c r="IO35" s="20"/>
      <c r="IP35" s="20"/>
      <c r="IQ35" s="20"/>
      <c r="IR35" s="20"/>
      <c r="IS35" s="20"/>
      <c r="IT35" s="20"/>
      <c r="IU35" s="20"/>
    </row>
    <row r="36" spans="1:255" s="21" customFormat="1" ht="12" customHeight="1" x14ac:dyDescent="0.3">
      <c r="A36" s="19"/>
      <c r="B36" s="36" t="s">
        <v>24</v>
      </c>
      <c r="C36" s="37"/>
      <c r="D36" s="38"/>
      <c r="E36" s="38"/>
      <c r="F36" s="38"/>
      <c r="G36" s="38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  <c r="IU36" s="20"/>
    </row>
    <row r="37" spans="1:255" s="21" customFormat="1" ht="24" customHeight="1" x14ac:dyDescent="0.3">
      <c r="A37" s="19"/>
      <c r="B37" s="51" t="s">
        <v>14</v>
      </c>
      <c r="C37" s="51" t="s">
        <v>15</v>
      </c>
      <c r="D37" s="51" t="s">
        <v>16</v>
      </c>
      <c r="E37" s="51" t="s">
        <v>17</v>
      </c>
      <c r="F37" s="52" t="s">
        <v>18</v>
      </c>
      <c r="G37" s="51" t="s">
        <v>19</v>
      </c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  <c r="IU37" s="20"/>
    </row>
    <row r="38" spans="1:255" s="21" customFormat="1" ht="13.8" x14ac:dyDescent="0.3">
      <c r="A38" s="48"/>
      <c r="B38" s="131" t="s">
        <v>82</v>
      </c>
      <c r="C38" s="127" t="s">
        <v>79</v>
      </c>
      <c r="D38" s="128">
        <v>5</v>
      </c>
      <c r="E38" s="107" t="s">
        <v>69</v>
      </c>
      <c r="F38" s="129">
        <v>40000</v>
      </c>
      <c r="G38" s="129">
        <f t="shared" ref="G38:G41" si="1">(D38*F38)</f>
        <v>200000</v>
      </c>
      <c r="H38" s="20"/>
      <c r="I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  <c r="IU38" s="20"/>
    </row>
    <row r="39" spans="1:255" s="21" customFormat="1" ht="13.8" x14ac:dyDescent="0.3">
      <c r="A39" s="48"/>
      <c r="B39" s="133" t="s">
        <v>98</v>
      </c>
      <c r="C39" s="127" t="s">
        <v>79</v>
      </c>
      <c r="D39" s="117">
        <v>4</v>
      </c>
      <c r="E39" s="107" t="s">
        <v>69</v>
      </c>
      <c r="F39" s="129">
        <v>40000</v>
      </c>
      <c r="G39" s="129">
        <f t="shared" si="1"/>
        <v>160000</v>
      </c>
      <c r="H39" s="20"/>
      <c r="I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</row>
    <row r="40" spans="1:255" s="21" customFormat="1" ht="13.8" x14ac:dyDescent="0.3">
      <c r="A40" s="48"/>
      <c r="B40" s="131" t="s">
        <v>83</v>
      </c>
      <c r="C40" s="127" t="s">
        <v>79</v>
      </c>
      <c r="D40" s="128">
        <v>2</v>
      </c>
      <c r="E40" s="107" t="s">
        <v>69</v>
      </c>
      <c r="F40" s="129">
        <v>40000</v>
      </c>
      <c r="G40" s="129">
        <f t="shared" si="1"/>
        <v>80000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  <c r="II40" s="20"/>
      <c r="IJ40" s="20"/>
      <c r="IK40" s="20"/>
      <c r="IL40" s="20"/>
      <c r="IM40" s="20"/>
      <c r="IN40" s="20"/>
      <c r="IO40" s="20"/>
      <c r="IP40" s="20"/>
      <c r="IQ40" s="20"/>
      <c r="IR40" s="20"/>
      <c r="IS40" s="20"/>
      <c r="IT40" s="20"/>
      <c r="IU40" s="20"/>
    </row>
    <row r="41" spans="1:255" s="21" customFormat="1" ht="13.8" x14ac:dyDescent="0.3">
      <c r="A41" s="48"/>
      <c r="B41" s="132" t="s">
        <v>84</v>
      </c>
      <c r="C41" s="127" t="s">
        <v>79</v>
      </c>
      <c r="D41" s="130">
        <v>4</v>
      </c>
      <c r="E41" s="107" t="s">
        <v>69</v>
      </c>
      <c r="F41" s="129">
        <v>40000</v>
      </c>
      <c r="G41" s="129">
        <f t="shared" si="1"/>
        <v>160000</v>
      </c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  <c r="II41" s="20"/>
      <c r="IJ41" s="20"/>
      <c r="IK41" s="20"/>
      <c r="IL41" s="20"/>
      <c r="IM41" s="20"/>
      <c r="IN41" s="20"/>
      <c r="IO41" s="20"/>
      <c r="IP41" s="20"/>
      <c r="IQ41" s="20"/>
      <c r="IR41" s="20"/>
      <c r="IS41" s="20"/>
      <c r="IT41" s="20"/>
      <c r="IU41" s="20"/>
    </row>
    <row r="42" spans="1:255" s="21" customFormat="1" ht="12.75" customHeight="1" x14ac:dyDescent="0.3">
      <c r="A42" s="19"/>
      <c r="B42" s="49" t="s">
        <v>25</v>
      </c>
      <c r="C42" s="102"/>
      <c r="D42" s="102"/>
      <c r="E42" s="102"/>
      <c r="F42" s="102"/>
      <c r="G42" s="101">
        <f>SUM(G38:G41)</f>
        <v>600000</v>
      </c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  <c r="II42" s="20"/>
      <c r="IJ42" s="20"/>
      <c r="IK42" s="20"/>
      <c r="IL42" s="20"/>
      <c r="IM42" s="20"/>
      <c r="IN42" s="20"/>
      <c r="IO42" s="20"/>
      <c r="IP42" s="20"/>
      <c r="IQ42" s="20"/>
      <c r="IR42" s="20"/>
      <c r="IS42" s="20"/>
      <c r="IT42" s="20"/>
      <c r="IU42" s="20"/>
    </row>
    <row r="43" spans="1:255" s="21" customFormat="1" ht="12" customHeight="1" x14ac:dyDescent="0.3">
      <c r="A43" s="22"/>
      <c r="B43" s="44"/>
      <c r="C43" s="45"/>
      <c r="D43" s="45"/>
      <c r="E43" s="45"/>
      <c r="F43" s="46"/>
      <c r="G43" s="4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  <c r="HF43" s="20"/>
      <c r="HG43" s="20"/>
      <c r="HH43" s="20"/>
      <c r="HI43" s="20"/>
      <c r="HJ43" s="20"/>
      <c r="HK43" s="20"/>
      <c r="HL43" s="20"/>
      <c r="HM43" s="20"/>
      <c r="HN43" s="20"/>
      <c r="HO43" s="20"/>
      <c r="HP43" s="20"/>
      <c r="HQ43" s="20"/>
      <c r="HR43" s="20"/>
      <c r="HS43" s="20"/>
      <c r="HT43" s="20"/>
      <c r="HU43" s="20"/>
      <c r="HV43" s="20"/>
      <c r="HW43" s="20"/>
      <c r="HX43" s="20"/>
      <c r="HY43" s="20"/>
      <c r="HZ43" s="20"/>
      <c r="IA43" s="20"/>
      <c r="IB43" s="20"/>
      <c r="IC43" s="20"/>
      <c r="ID43" s="20"/>
      <c r="IE43" s="20"/>
      <c r="IF43" s="20"/>
      <c r="IG43" s="20"/>
      <c r="IH43" s="20"/>
      <c r="II43" s="20"/>
      <c r="IJ43" s="20"/>
      <c r="IK43" s="20"/>
      <c r="IL43" s="20"/>
      <c r="IM43" s="20"/>
      <c r="IN43" s="20"/>
      <c r="IO43" s="20"/>
      <c r="IP43" s="20"/>
      <c r="IQ43" s="20"/>
      <c r="IR43" s="20"/>
      <c r="IS43" s="20"/>
      <c r="IT43" s="20"/>
      <c r="IU43" s="20"/>
    </row>
    <row r="44" spans="1:255" s="21" customFormat="1" ht="12" customHeight="1" x14ac:dyDescent="0.3">
      <c r="A44" s="19"/>
      <c r="B44" s="36" t="s">
        <v>26</v>
      </c>
      <c r="C44" s="37"/>
      <c r="D44" s="38"/>
      <c r="E44" s="38"/>
      <c r="F44" s="38"/>
      <c r="G44" s="38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  <c r="HF44" s="20"/>
      <c r="HG44" s="20"/>
      <c r="HH44" s="20"/>
      <c r="HI44" s="20"/>
      <c r="HJ44" s="20"/>
      <c r="HK44" s="20"/>
      <c r="HL44" s="20"/>
      <c r="HM44" s="20"/>
      <c r="HN44" s="20"/>
      <c r="HO44" s="20"/>
      <c r="HP44" s="20"/>
      <c r="HQ44" s="20"/>
      <c r="HR44" s="20"/>
      <c r="HS44" s="20"/>
      <c r="HT44" s="20"/>
      <c r="HU44" s="20"/>
      <c r="HV44" s="20"/>
      <c r="HW44" s="20"/>
      <c r="HX44" s="20"/>
      <c r="HY44" s="20"/>
      <c r="HZ44" s="20"/>
      <c r="IA44" s="20"/>
      <c r="IB44" s="20"/>
      <c r="IC44" s="20"/>
      <c r="ID44" s="20"/>
      <c r="IE44" s="20"/>
      <c r="IF44" s="20"/>
      <c r="IG44" s="20"/>
      <c r="IH44" s="20"/>
      <c r="II44" s="20"/>
      <c r="IJ44" s="20"/>
      <c r="IK44" s="20"/>
      <c r="IL44" s="20"/>
      <c r="IM44" s="20"/>
      <c r="IN44" s="20"/>
      <c r="IO44" s="20"/>
      <c r="IP44" s="20"/>
      <c r="IQ44" s="20"/>
      <c r="IR44" s="20"/>
      <c r="IS44" s="20"/>
      <c r="IT44" s="20"/>
      <c r="IU44" s="20"/>
    </row>
    <row r="45" spans="1:255" s="21" customFormat="1" ht="24" customHeight="1" x14ac:dyDescent="0.3">
      <c r="A45" s="19"/>
      <c r="B45" s="47" t="s">
        <v>27</v>
      </c>
      <c r="C45" s="52" t="s">
        <v>28</v>
      </c>
      <c r="D45" s="52" t="s">
        <v>29</v>
      </c>
      <c r="E45" s="52" t="s">
        <v>17</v>
      </c>
      <c r="F45" s="52" t="s">
        <v>18</v>
      </c>
      <c r="G45" s="52" t="s">
        <v>19</v>
      </c>
      <c r="H45" s="20"/>
      <c r="I45" s="20"/>
      <c r="J45" s="20"/>
      <c r="K45" s="5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  <c r="HF45" s="20"/>
      <c r="HG45" s="20"/>
      <c r="HH45" s="20"/>
      <c r="HI45" s="20"/>
      <c r="HJ45" s="20"/>
      <c r="HK45" s="20"/>
      <c r="HL45" s="20"/>
      <c r="HM45" s="20"/>
      <c r="HN45" s="20"/>
      <c r="HO45" s="20"/>
      <c r="HP45" s="20"/>
      <c r="HQ45" s="20"/>
      <c r="HR45" s="20"/>
      <c r="HS45" s="20"/>
      <c r="HT45" s="20"/>
      <c r="HU45" s="20"/>
      <c r="HV45" s="20"/>
      <c r="HW45" s="20"/>
      <c r="HX45" s="20"/>
      <c r="HY45" s="20"/>
      <c r="HZ45" s="20"/>
      <c r="IA45" s="20"/>
      <c r="IB45" s="20"/>
      <c r="IC45" s="20"/>
      <c r="ID45" s="20"/>
      <c r="IE45" s="20"/>
      <c r="IF45" s="20"/>
      <c r="IG45" s="20"/>
      <c r="IH45" s="20"/>
      <c r="II45" s="20"/>
      <c r="IJ45" s="20"/>
      <c r="IK45" s="20"/>
      <c r="IL45" s="20"/>
      <c r="IM45" s="20"/>
      <c r="IN45" s="20"/>
      <c r="IO45" s="20"/>
      <c r="IP45" s="20"/>
      <c r="IQ45" s="20"/>
      <c r="IR45" s="20"/>
      <c r="IS45" s="20"/>
      <c r="IT45" s="20"/>
      <c r="IU45" s="20"/>
    </row>
    <row r="46" spans="1:255" s="21" customFormat="1" ht="12.75" customHeight="1" x14ac:dyDescent="0.3">
      <c r="A46" s="28"/>
      <c r="B46" s="11" t="s">
        <v>30</v>
      </c>
      <c r="C46" s="113"/>
      <c r="D46" s="113"/>
      <c r="E46" s="113"/>
      <c r="F46" s="113"/>
      <c r="G46" s="113"/>
      <c r="H46" s="20"/>
      <c r="I46" s="20"/>
      <c r="J46" s="20"/>
      <c r="K46" s="5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  <c r="HF46" s="20"/>
      <c r="HG46" s="20"/>
      <c r="HH46" s="20"/>
      <c r="HI46" s="20"/>
      <c r="HJ46" s="20"/>
      <c r="HK46" s="20"/>
      <c r="HL46" s="20"/>
      <c r="HM46" s="20"/>
      <c r="HN46" s="20"/>
      <c r="HO46" s="20"/>
      <c r="HP46" s="20"/>
      <c r="HQ46" s="20"/>
      <c r="HR46" s="20"/>
      <c r="HS46" s="20"/>
      <c r="HT46" s="20"/>
      <c r="HU46" s="20"/>
      <c r="HV46" s="20"/>
      <c r="HW46" s="20"/>
      <c r="HX46" s="20"/>
      <c r="HY46" s="20"/>
      <c r="HZ46" s="20"/>
      <c r="IA46" s="20"/>
      <c r="IB46" s="20"/>
      <c r="IC46" s="20"/>
      <c r="ID46" s="20"/>
      <c r="IE46" s="20"/>
      <c r="IF46" s="20"/>
      <c r="IG46" s="20"/>
      <c r="IH46" s="20"/>
      <c r="II46" s="20"/>
      <c r="IJ46" s="20"/>
      <c r="IK46" s="20"/>
      <c r="IL46" s="20"/>
      <c r="IM46" s="20"/>
      <c r="IN46" s="20"/>
      <c r="IO46" s="20"/>
      <c r="IP46" s="20"/>
      <c r="IQ46" s="20"/>
      <c r="IR46" s="20"/>
      <c r="IS46" s="20"/>
      <c r="IT46" s="20"/>
      <c r="IU46" s="20"/>
    </row>
    <row r="47" spans="1:255" s="21" customFormat="1" ht="12.75" customHeight="1" x14ac:dyDescent="0.3">
      <c r="A47" s="28"/>
      <c r="B47" s="9" t="s">
        <v>108</v>
      </c>
      <c r="C47" s="6" t="s">
        <v>94</v>
      </c>
      <c r="D47" s="111">
        <v>4</v>
      </c>
      <c r="E47" s="6" t="s">
        <v>88</v>
      </c>
      <c r="F47" s="112">
        <v>218000</v>
      </c>
      <c r="G47" s="112">
        <f>(D47*F47)</f>
        <v>872000</v>
      </c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  <c r="HF47" s="20"/>
      <c r="HG47" s="20"/>
      <c r="HH47" s="20"/>
      <c r="HI47" s="20"/>
      <c r="HJ47" s="20"/>
      <c r="HK47" s="20"/>
      <c r="HL47" s="20"/>
      <c r="HM47" s="20"/>
      <c r="HN47" s="20"/>
      <c r="HO47" s="20"/>
      <c r="HP47" s="20"/>
      <c r="HQ47" s="20"/>
      <c r="HR47" s="20"/>
      <c r="HS47" s="20"/>
      <c r="HT47" s="20"/>
      <c r="HU47" s="20"/>
      <c r="HV47" s="20"/>
      <c r="HW47" s="20"/>
      <c r="HX47" s="20"/>
      <c r="HY47" s="20"/>
      <c r="HZ47" s="20"/>
      <c r="IA47" s="20"/>
      <c r="IB47" s="20"/>
      <c r="IC47" s="20"/>
      <c r="ID47" s="20"/>
      <c r="IE47" s="20"/>
      <c r="IF47" s="20"/>
      <c r="IG47" s="20"/>
      <c r="IH47" s="20"/>
      <c r="II47" s="20"/>
      <c r="IJ47" s="20"/>
      <c r="IK47" s="20"/>
      <c r="IL47" s="20"/>
      <c r="IM47" s="20"/>
      <c r="IN47" s="20"/>
      <c r="IO47" s="20"/>
      <c r="IP47" s="20"/>
      <c r="IQ47" s="20"/>
      <c r="IR47" s="20"/>
      <c r="IS47" s="20"/>
      <c r="IT47" s="20"/>
      <c r="IU47" s="20"/>
    </row>
    <row r="48" spans="1:255" s="21" customFormat="1" ht="12.75" customHeight="1" x14ac:dyDescent="0.3">
      <c r="A48" s="28"/>
      <c r="B48" s="12" t="s">
        <v>31</v>
      </c>
      <c r="C48" s="118"/>
      <c r="D48" s="118"/>
      <c r="E48" s="118"/>
      <c r="F48" s="112"/>
      <c r="G48" s="112">
        <f t="shared" ref="G48:G59" si="2">(D48*F48)</f>
        <v>0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</row>
    <row r="49" spans="1:255" s="21" customFormat="1" ht="12.75" customHeight="1" x14ac:dyDescent="0.3">
      <c r="A49" s="28"/>
      <c r="B49" s="13" t="s">
        <v>74</v>
      </c>
      <c r="C49" s="118" t="s">
        <v>32</v>
      </c>
      <c r="D49" s="118">
        <v>200</v>
      </c>
      <c r="E49" s="135" t="s">
        <v>109</v>
      </c>
      <c r="F49" s="112">
        <f>48500/25</f>
        <v>1940</v>
      </c>
      <c r="G49" s="112">
        <f t="shared" si="2"/>
        <v>388000</v>
      </c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  <c r="HF49" s="20"/>
      <c r="HG49" s="20"/>
      <c r="HH49" s="20"/>
      <c r="HI49" s="20"/>
      <c r="HJ49" s="20"/>
      <c r="HK49" s="20"/>
      <c r="HL49" s="20"/>
      <c r="HM49" s="20"/>
      <c r="HN49" s="20"/>
      <c r="HO49" s="20"/>
      <c r="HP49" s="20"/>
      <c r="HQ49" s="20"/>
      <c r="HR49" s="20"/>
      <c r="HS49" s="20"/>
      <c r="HT49" s="20"/>
      <c r="HU49" s="20"/>
      <c r="HV49" s="20"/>
      <c r="HW49" s="20"/>
      <c r="HX49" s="20"/>
      <c r="HY49" s="20"/>
      <c r="HZ49" s="20"/>
      <c r="IA49" s="20"/>
      <c r="IB49" s="20"/>
      <c r="IC49" s="20"/>
      <c r="ID49" s="20"/>
      <c r="IE49" s="20"/>
      <c r="IF49" s="20"/>
      <c r="IG49" s="20"/>
      <c r="IH49" s="20"/>
      <c r="II49" s="20"/>
      <c r="IJ49" s="20"/>
      <c r="IK49" s="20"/>
      <c r="IL49" s="20"/>
      <c r="IM49" s="20"/>
      <c r="IN49" s="20"/>
      <c r="IO49" s="20"/>
      <c r="IP49" s="20"/>
      <c r="IQ49" s="20"/>
      <c r="IR49" s="20"/>
      <c r="IS49" s="20"/>
      <c r="IT49" s="20"/>
      <c r="IU49" s="20"/>
    </row>
    <row r="50" spans="1:255" s="21" customFormat="1" ht="12.75" customHeight="1" x14ac:dyDescent="0.3">
      <c r="A50" s="28"/>
      <c r="B50" s="13" t="s">
        <v>110</v>
      </c>
      <c r="C50" s="118" t="s">
        <v>32</v>
      </c>
      <c r="D50" s="118">
        <v>150</v>
      </c>
      <c r="E50" s="136" t="s">
        <v>109</v>
      </c>
      <c r="F50" s="112">
        <f>45000/25</f>
        <v>1800</v>
      </c>
      <c r="G50" s="112">
        <f t="shared" si="2"/>
        <v>270000</v>
      </c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  <c r="HF50" s="20"/>
      <c r="HG50" s="20"/>
      <c r="HH50" s="20"/>
      <c r="HI50" s="20"/>
      <c r="HJ50" s="20"/>
      <c r="HK50" s="20"/>
      <c r="HL50" s="20"/>
      <c r="HM50" s="20"/>
      <c r="HN50" s="20"/>
      <c r="HO50" s="20"/>
      <c r="HP50" s="20"/>
      <c r="HQ50" s="20"/>
      <c r="HR50" s="20"/>
      <c r="HS50" s="20"/>
      <c r="HT50" s="20"/>
      <c r="HU50" s="20"/>
      <c r="HV50" s="20"/>
      <c r="HW50" s="20"/>
      <c r="HX50" s="20"/>
      <c r="HY50" s="20"/>
      <c r="HZ50" s="20"/>
      <c r="IA50" s="20"/>
      <c r="IB50" s="20"/>
      <c r="IC50" s="20"/>
      <c r="ID50" s="20"/>
      <c r="IE50" s="20"/>
      <c r="IF50" s="20"/>
      <c r="IG50" s="20"/>
      <c r="IH50" s="20"/>
      <c r="II50" s="20"/>
      <c r="IJ50" s="20"/>
      <c r="IK50" s="20"/>
      <c r="IL50" s="20"/>
      <c r="IM50" s="20"/>
      <c r="IN50" s="20"/>
      <c r="IO50" s="20"/>
      <c r="IP50" s="20"/>
      <c r="IQ50" s="20"/>
      <c r="IR50" s="20"/>
      <c r="IS50" s="20"/>
      <c r="IT50" s="20"/>
      <c r="IU50" s="20"/>
    </row>
    <row r="51" spans="1:255" s="21" customFormat="1" ht="12.75" customHeight="1" x14ac:dyDescent="0.3">
      <c r="A51" s="28"/>
      <c r="B51" s="13" t="s">
        <v>63</v>
      </c>
      <c r="C51" s="118" t="s">
        <v>32</v>
      </c>
      <c r="D51" s="118">
        <v>300</v>
      </c>
      <c r="E51" s="135" t="s">
        <v>93</v>
      </c>
      <c r="F51" s="112">
        <f>39000/25</f>
        <v>1560</v>
      </c>
      <c r="G51" s="112">
        <f t="shared" si="2"/>
        <v>468000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  <c r="HF51" s="20"/>
      <c r="HG51" s="20"/>
      <c r="HH51" s="20"/>
      <c r="HI51" s="20"/>
      <c r="HJ51" s="20"/>
      <c r="HK51" s="20"/>
      <c r="HL51" s="20"/>
      <c r="HM51" s="20"/>
      <c r="HN51" s="20"/>
      <c r="HO51" s="20"/>
      <c r="HP51" s="20"/>
      <c r="HQ51" s="20"/>
      <c r="HR51" s="20"/>
      <c r="HS51" s="20"/>
      <c r="HT51" s="20"/>
      <c r="HU51" s="20"/>
      <c r="HV51" s="20"/>
      <c r="HW51" s="20"/>
      <c r="HX51" s="20"/>
      <c r="HY51" s="20"/>
      <c r="HZ51" s="20"/>
      <c r="IA51" s="20"/>
      <c r="IB51" s="20"/>
      <c r="IC51" s="20"/>
      <c r="ID51" s="20"/>
      <c r="IE51" s="20"/>
      <c r="IF51" s="20"/>
      <c r="IG51" s="20"/>
      <c r="IH51" s="20"/>
      <c r="II51" s="20"/>
      <c r="IJ51" s="20"/>
      <c r="IK51" s="20"/>
      <c r="IL51" s="20"/>
      <c r="IM51" s="20"/>
      <c r="IN51" s="20"/>
      <c r="IO51" s="20"/>
      <c r="IP51" s="20"/>
      <c r="IQ51" s="20"/>
      <c r="IR51" s="20"/>
      <c r="IS51" s="20"/>
      <c r="IT51" s="20"/>
      <c r="IU51" s="20"/>
    </row>
    <row r="52" spans="1:255" s="21" customFormat="1" ht="12.75" customHeight="1" x14ac:dyDescent="0.3">
      <c r="A52" s="28"/>
      <c r="B52" s="13" t="s">
        <v>75</v>
      </c>
      <c r="C52" s="118" t="s">
        <v>32</v>
      </c>
      <c r="D52" s="118">
        <v>250</v>
      </c>
      <c r="E52" s="135" t="s">
        <v>96</v>
      </c>
      <c r="F52" s="112">
        <f>30375/25</f>
        <v>1215</v>
      </c>
      <c r="G52" s="112">
        <f t="shared" si="2"/>
        <v>303750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  <c r="HF52" s="20"/>
      <c r="HG52" s="20"/>
      <c r="HH52" s="20"/>
      <c r="HI52" s="20"/>
      <c r="HJ52" s="20"/>
      <c r="HK52" s="20"/>
      <c r="HL52" s="20"/>
      <c r="HM52" s="20"/>
      <c r="HN52" s="20"/>
      <c r="HO52" s="20"/>
      <c r="HP52" s="20"/>
      <c r="HQ52" s="20"/>
      <c r="HR52" s="20"/>
      <c r="HS52" s="20"/>
      <c r="HT52" s="20"/>
      <c r="HU52" s="20"/>
      <c r="HV52" s="20"/>
      <c r="HW52" s="20"/>
      <c r="HX52" s="20"/>
      <c r="HY52" s="20"/>
      <c r="HZ52" s="20"/>
      <c r="IA52" s="20"/>
      <c r="IB52" s="20"/>
      <c r="IC52" s="20"/>
      <c r="ID52" s="20"/>
      <c r="IE52" s="20"/>
      <c r="IF52" s="20"/>
      <c r="IG52" s="20"/>
      <c r="IH52" s="20"/>
      <c r="II52" s="20"/>
      <c r="IJ52" s="20"/>
      <c r="IK52" s="20"/>
      <c r="IL52" s="20"/>
      <c r="IM52" s="20"/>
      <c r="IN52" s="20"/>
      <c r="IO52" s="20"/>
      <c r="IP52" s="20"/>
      <c r="IQ52" s="20"/>
      <c r="IR52" s="20"/>
      <c r="IS52" s="20"/>
      <c r="IT52" s="20"/>
      <c r="IU52" s="20"/>
    </row>
    <row r="53" spans="1:255" s="21" customFormat="1" ht="12.75" customHeight="1" x14ac:dyDescent="0.3">
      <c r="A53" s="28"/>
      <c r="B53" s="13" t="s">
        <v>111</v>
      </c>
      <c r="C53" s="118" t="s">
        <v>32</v>
      </c>
      <c r="D53" s="118">
        <v>100</v>
      </c>
      <c r="E53" s="135" t="s">
        <v>96</v>
      </c>
      <c r="F53" s="112">
        <f>21000/25</f>
        <v>840</v>
      </c>
      <c r="G53" s="112">
        <f t="shared" si="2"/>
        <v>84000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  <c r="HF53" s="20"/>
      <c r="HG53" s="20"/>
      <c r="HH53" s="20"/>
      <c r="HI53" s="20"/>
      <c r="HJ53" s="20"/>
      <c r="HK53" s="20"/>
      <c r="HL53" s="20"/>
      <c r="HM53" s="20"/>
      <c r="HN53" s="20"/>
      <c r="HO53" s="20"/>
      <c r="HP53" s="20"/>
      <c r="HQ53" s="20"/>
      <c r="HR53" s="20"/>
      <c r="HS53" s="20"/>
      <c r="HT53" s="20"/>
      <c r="HU53" s="20"/>
      <c r="HV53" s="20"/>
      <c r="HW53" s="20"/>
      <c r="HX53" s="20"/>
      <c r="HY53" s="20"/>
      <c r="HZ53" s="20"/>
      <c r="IA53" s="20"/>
      <c r="IB53" s="20"/>
      <c r="IC53" s="20"/>
      <c r="ID53" s="20"/>
      <c r="IE53" s="20"/>
      <c r="IF53" s="20"/>
      <c r="IG53" s="20"/>
      <c r="IH53" s="20"/>
      <c r="II53" s="20"/>
      <c r="IJ53" s="20"/>
      <c r="IK53" s="20"/>
      <c r="IL53" s="20"/>
      <c r="IM53" s="20"/>
      <c r="IN53" s="20"/>
      <c r="IO53" s="20"/>
      <c r="IP53" s="20"/>
      <c r="IQ53" s="20"/>
      <c r="IR53" s="20"/>
      <c r="IS53" s="20"/>
      <c r="IT53" s="20"/>
      <c r="IU53" s="20"/>
    </row>
    <row r="54" spans="1:255" s="21" customFormat="1" ht="12.75" customHeight="1" x14ac:dyDescent="0.3">
      <c r="A54" s="28"/>
      <c r="B54" s="14" t="s">
        <v>76</v>
      </c>
      <c r="C54" s="6" t="s">
        <v>32</v>
      </c>
      <c r="D54" s="111">
        <v>8000</v>
      </c>
      <c r="E54" s="135" t="s">
        <v>70</v>
      </c>
      <c r="F54" s="112">
        <v>120</v>
      </c>
      <c r="G54" s="112">
        <f t="shared" si="2"/>
        <v>960000</v>
      </c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</row>
    <row r="55" spans="1:255" s="21" customFormat="1" ht="12.75" customHeight="1" x14ac:dyDescent="0.3">
      <c r="A55" s="28"/>
      <c r="B55" s="12" t="s">
        <v>34</v>
      </c>
      <c r="C55" s="114"/>
      <c r="D55" s="114"/>
      <c r="E55" s="114"/>
      <c r="F55" s="110"/>
      <c r="G55" s="110">
        <f t="shared" si="2"/>
        <v>0</v>
      </c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</row>
    <row r="56" spans="1:255" s="21" customFormat="1" ht="12.75" customHeight="1" x14ac:dyDescent="0.3">
      <c r="A56" s="28"/>
      <c r="B56" s="14" t="s">
        <v>64</v>
      </c>
      <c r="C56" s="115" t="s">
        <v>33</v>
      </c>
      <c r="D56" s="115">
        <v>5</v>
      </c>
      <c r="E56" s="137" t="s">
        <v>93</v>
      </c>
      <c r="F56" s="116">
        <v>4800</v>
      </c>
      <c r="G56" s="110">
        <f t="shared" si="2"/>
        <v>24000</v>
      </c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  <c r="HF56" s="20"/>
      <c r="HG56" s="20"/>
      <c r="HH56" s="20"/>
      <c r="HI56" s="20"/>
      <c r="HJ56" s="20"/>
      <c r="HK56" s="20"/>
      <c r="HL56" s="20"/>
      <c r="HM56" s="20"/>
      <c r="HN56" s="20"/>
      <c r="HO56" s="20"/>
      <c r="HP56" s="20"/>
      <c r="HQ56" s="20"/>
      <c r="HR56" s="20"/>
      <c r="HS56" s="20"/>
      <c r="HT56" s="20"/>
      <c r="HU56" s="20"/>
      <c r="HV56" s="20"/>
      <c r="HW56" s="20"/>
      <c r="HX56" s="20"/>
      <c r="HY56" s="20"/>
      <c r="HZ56" s="20"/>
      <c r="IA56" s="20"/>
      <c r="IB56" s="20"/>
      <c r="IC56" s="20"/>
      <c r="ID56" s="20"/>
      <c r="IE56" s="20"/>
      <c r="IF56" s="20"/>
      <c r="IG56" s="20"/>
      <c r="IH56" s="20"/>
      <c r="II56" s="20"/>
      <c r="IJ56" s="20"/>
      <c r="IK56" s="20"/>
      <c r="IL56" s="20"/>
      <c r="IM56" s="20"/>
      <c r="IN56" s="20"/>
      <c r="IO56" s="20"/>
      <c r="IP56" s="20"/>
      <c r="IQ56" s="20"/>
      <c r="IR56" s="20"/>
      <c r="IS56" s="20"/>
      <c r="IT56" s="20"/>
      <c r="IU56" s="20"/>
    </row>
    <row r="57" spans="1:255" s="21" customFormat="1" ht="12.75" customHeight="1" x14ac:dyDescent="0.3">
      <c r="A57" s="28"/>
      <c r="B57" s="14" t="s">
        <v>115</v>
      </c>
      <c r="C57" s="115" t="s">
        <v>33</v>
      </c>
      <c r="D57" s="115">
        <v>10</v>
      </c>
      <c r="E57" s="137" t="s">
        <v>93</v>
      </c>
      <c r="F57" s="116">
        <v>16000</v>
      </c>
      <c r="G57" s="110">
        <f t="shared" si="2"/>
        <v>160000</v>
      </c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</row>
    <row r="58" spans="1:255" s="21" customFormat="1" ht="12.75" customHeight="1" x14ac:dyDescent="0.3">
      <c r="A58" s="28"/>
      <c r="B58" s="13" t="s">
        <v>65</v>
      </c>
      <c r="C58" s="115" t="s">
        <v>33</v>
      </c>
      <c r="D58" s="115">
        <v>3</v>
      </c>
      <c r="E58" s="137" t="s">
        <v>93</v>
      </c>
      <c r="F58" s="116">
        <v>18000</v>
      </c>
      <c r="G58" s="110">
        <f t="shared" si="2"/>
        <v>54000</v>
      </c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</row>
    <row r="59" spans="1:255" s="21" customFormat="1" ht="12.75" customHeight="1" x14ac:dyDescent="0.3">
      <c r="A59" s="28"/>
      <c r="B59" s="13" t="s">
        <v>66</v>
      </c>
      <c r="C59" s="115" t="s">
        <v>33</v>
      </c>
      <c r="D59" s="115">
        <v>2</v>
      </c>
      <c r="E59" s="137" t="s">
        <v>93</v>
      </c>
      <c r="F59" s="116">
        <v>45000</v>
      </c>
      <c r="G59" s="110">
        <f t="shared" si="2"/>
        <v>90000</v>
      </c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</row>
    <row r="60" spans="1:255" s="21" customFormat="1" ht="13.5" customHeight="1" x14ac:dyDescent="0.3">
      <c r="A60" s="19"/>
      <c r="B60" s="42" t="s">
        <v>35</v>
      </c>
      <c r="C60" s="102"/>
      <c r="D60" s="102"/>
      <c r="E60" s="102"/>
      <c r="F60" s="102"/>
      <c r="G60" s="101">
        <f>SUM(G46:G59)</f>
        <v>3673750</v>
      </c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0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0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0"/>
      <c r="IN60" s="20"/>
      <c r="IO60" s="20"/>
      <c r="IP60" s="20"/>
      <c r="IQ60" s="20"/>
      <c r="IR60" s="20"/>
      <c r="IS60" s="20"/>
      <c r="IT60" s="20"/>
      <c r="IU60" s="20"/>
    </row>
    <row r="61" spans="1:255" s="21" customFormat="1" ht="12" customHeight="1" x14ac:dyDescent="0.3">
      <c r="A61" s="22"/>
      <c r="B61" s="44"/>
      <c r="C61" s="45"/>
      <c r="D61" s="45"/>
      <c r="E61" s="45"/>
      <c r="F61" s="46"/>
      <c r="G61" s="46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</row>
    <row r="62" spans="1:255" s="21" customFormat="1" ht="12" customHeight="1" x14ac:dyDescent="0.3">
      <c r="A62" s="19"/>
      <c r="B62" s="36" t="s">
        <v>36</v>
      </c>
      <c r="C62" s="37"/>
      <c r="D62" s="38"/>
      <c r="E62" s="38"/>
      <c r="F62" s="38"/>
      <c r="G62" s="38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</row>
    <row r="63" spans="1:255" s="21" customFormat="1" ht="24" customHeight="1" x14ac:dyDescent="0.3">
      <c r="A63" s="19"/>
      <c r="B63" s="51" t="s">
        <v>37</v>
      </c>
      <c r="C63" s="52" t="s">
        <v>28</v>
      </c>
      <c r="D63" s="53" t="s">
        <v>29</v>
      </c>
      <c r="E63" s="51" t="s">
        <v>17</v>
      </c>
      <c r="F63" s="53" t="s">
        <v>18</v>
      </c>
      <c r="G63" s="54" t="s">
        <v>19</v>
      </c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</row>
    <row r="64" spans="1:255" s="21" customFormat="1" ht="15.75" customHeight="1" x14ac:dyDescent="0.3">
      <c r="A64" s="48"/>
      <c r="B64" s="140" t="s">
        <v>112</v>
      </c>
      <c r="C64" s="142" t="s">
        <v>71</v>
      </c>
      <c r="D64" s="143">
        <v>6</v>
      </c>
      <c r="E64" s="144" t="s">
        <v>70</v>
      </c>
      <c r="F64" s="143">
        <v>182513</v>
      </c>
      <c r="G64" s="138">
        <f t="shared" ref="G64" si="3">(D64*F64)</f>
        <v>1095078</v>
      </c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</row>
    <row r="65" spans="1:255" s="21" customFormat="1" ht="12.75" customHeight="1" x14ac:dyDescent="0.3">
      <c r="A65" s="48"/>
      <c r="B65" s="141" t="s">
        <v>113</v>
      </c>
      <c r="C65" s="145" t="s">
        <v>71</v>
      </c>
      <c r="D65" s="145">
        <v>910</v>
      </c>
      <c r="E65" s="146" t="s">
        <v>102</v>
      </c>
      <c r="F65" s="145">
        <v>1600</v>
      </c>
      <c r="G65" s="138">
        <f>(D65*F65)</f>
        <v>1456000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</row>
    <row r="66" spans="1:255" s="21" customFormat="1" ht="13.5" customHeight="1" x14ac:dyDescent="0.3">
      <c r="A66" s="19"/>
      <c r="B66" s="55" t="s">
        <v>38</v>
      </c>
      <c r="C66" s="105"/>
      <c r="D66" s="105"/>
      <c r="E66" s="105"/>
      <c r="F66" s="105"/>
      <c r="G66" s="100">
        <f>SUM(G64:G65)</f>
        <v>2551078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</row>
    <row r="67" spans="1:255" s="21" customFormat="1" ht="12" customHeight="1" x14ac:dyDescent="0.3">
      <c r="A67" s="22"/>
      <c r="B67" s="56"/>
      <c r="C67" s="56"/>
      <c r="D67" s="56"/>
      <c r="E67" s="56"/>
      <c r="F67" s="57"/>
      <c r="G67" s="57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</row>
    <row r="68" spans="1:255" s="21" customFormat="1" ht="12" customHeight="1" x14ac:dyDescent="0.3">
      <c r="A68" s="48"/>
      <c r="B68" s="58" t="s">
        <v>39</v>
      </c>
      <c r="C68" s="59"/>
      <c r="D68" s="59"/>
      <c r="E68" s="59"/>
      <c r="F68" s="59"/>
      <c r="G68" s="96">
        <f>G29+G42+G60+G66</f>
        <v>8469828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</row>
    <row r="69" spans="1:255" s="21" customFormat="1" ht="12" customHeight="1" x14ac:dyDescent="0.3">
      <c r="A69" s="48"/>
      <c r="B69" s="60" t="s">
        <v>40</v>
      </c>
      <c r="C69" s="61"/>
      <c r="D69" s="61"/>
      <c r="E69" s="61"/>
      <c r="F69" s="61"/>
      <c r="G69" s="97">
        <f>G68*0.05</f>
        <v>423491.4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</row>
    <row r="70" spans="1:255" s="21" customFormat="1" ht="12" customHeight="1" x14ac:dyDescent="0.3">
      <c r="A70" s="48"/>
      <c r="B70" s="62" t="s">
        <v>41</v>
      </c>
      <c r="C70" s="63"/>
      <c r="D70" s="63"/>
      <c r="E70" s="63"/>
      <c r="F70" s="63"/>
      <c r="G70" s="98">
        <f>G69+G68</f>
        <v>8893319.4000000004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</row>
    <row r="71" spans="1:255" s="21" customFormat="1" ht="12" customHeight="1" x14ac:dyDescent="0.3">
      <c r="A71" s="48"/>
      <c r="B71" s="60" t="s">
        <v>42</v>
      </c>
      <c r="C71" s="61"/>
      <c r="D71" s="61"/>
      <c r="E71" s="61"/>
      <c r="F71" s="61"/>
      <c r="G71" s="97">
        <f>G12</f>
        <v>19500000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</row>
    <row r="72" spans="1:255" s="21" customFormat="1" ht="12" customHeight="1" x14ac:dyDescent="0.3">
      <c r="A72" s="48"/>
      <c r="B72" s="64" t="s">
        <v>43</v>
      </c>
      <c r="C72" s="65"/>
      <c r="D72" s="65"/>
      <c r="E72" s="65"/>
      <c r="F72" s="65"/>
      <c r="G72" s="99">
        <f>G71-G70</f>
        <v>10606680.6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</row>
    <row r="73" spans="1:255" s="21" customFormat="1" ht="12" customHeight="1" x14ac:dyDescent="0.3">
      <c r="A73" s="48"/>
      <c r="B73" s="66" t="s">
        <v>80</v>
      </c>
      <c r="C73" s="67"/>
      <c r="D73" s="67"/>
      <c r="E73" s="67"/>
      <c r="F73" s="67"/>
      <c r="G73" s="68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</row>
    <row r="74" spans="1:255" s="21" customFormat="1" ht="12.75" customHeight="1" thickBot="1" x14ac:dyDescent="0.35">
      <c r="A74" s="48"/>
      <c r="B74" s="69"/>
      <c r="C74" s="67"/>
      <c r="D74" s="67"/>
      <c r="E74" s="67"/>
      <c r="F74" s="67"/>
      <c r="G74" s="68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</row>
    <row r="75" spans="1:255" s="21" customFormat="1" ht="12" customHeight="1" x14ac:dyDescent="0.3">
      <c r="A75" s="48"/>
      <c r="B75" s="70" t="s">
        <v>81</v>
      </c>
      <c r="C75" s="71"/>
      <c r="D75" s="71"/>
      <c r="E75" s="71"/>
      <c r="F75" s="72"/>
      <c r="G75" s="68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</row>
    <row r="76" spans="1:255" s="21" customFormat="1" ht="12" customHeight="1" x14ac:dyDescent="0.3">
      <c r="A76" s="48"/>
      <c r="B76" s="15" t="s">
        <v>44</v>
      </c>
      <c r="C76" s="69"/>
      <c r="D76" s="69"/>
      <c r="E76" s="69"/>
      <c r="F76" s="73"/>
      <c r="G76" s="68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</row>
    <row r="77" spans="1:255" s="21" customFormat="1" ht="12" customHeight="1" x14ac:dyDescent="0.3">
      <c r="A77" s="48"/>
      <c r="B77" s="15" t="s">
        <v>45</v>
      </c>
      <c r="C77" s="69"/>
      <c r="D77" s="69"/>
      <c r="E77" s="69"/>
      <c r="F77" s="73"/>
      <c r="G77" s="68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</row>
    <row r="78" spans="1:255" s="21" customFormat="1" ht="12" customHeight="1" x14ac:dyDescent="0.3">
      <c r="A78" s="48"/>
      <c r="B78" s="15" t="s">
        <v>46</v>
      </c>
      <c r="C78" s="69"/>
      <c r="D78" s="69"/>
      <c r="E78" s="69"/>
      <c r="F78" s="73"/>
      <c r="G78" s="68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</row>
    <row r="79" spans="1:255" s="21" customFormat="1" ht="12" customHeight="1" x14ac:dyDescent="0.3">
      <c r="A79" s="48"/>
      <c r="B79" s="15" t="s">
        <v>47</v>
      </c>
      <c r="C79" s="69"/>
      <c r="D79" s="69"/>
      <c r="E79" s="69"/>
      <c r="F79" s="73"/>
      <c r="G79" s="68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</row>
    <row r="80" spans="1:255" s="21" customFormat="1" ht="12" customHeight="1" x14ac:dyDescent="0.3">
      <c r="A80" s="48"/>
      <c r="B80" s="15" t="s">
        <v>48</v>
      </c>
      <c r="C80" s="69"/>
      <c r="D80" s="69"/>
      <c r="E80" s="69"/>
      <c r="F80" s="73"/>
      <c r="G80" s="68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  <c r="HF80" s="20"/>
      <c r="HG80" s="20"/>
      <c r="HH80" s="20"/>
      <c r="HI80" s="20"/>
      <c r="HJ80" s="20"/>
      <c r="HK80" s="20"/>
      <c r="HL80" s="20"/>
      <c r="HM80" s="20"/>
      <c r="HN80" s="20"/>
      <c r="HO80" s="20"/>
      <c r="HP80" s="20"/>
      <c r="HQ80" s="20"/>
      <c r="HR80" s="20"/>
      <c r="HS80" s="20"/>
      <c r="HT80" s="20"/>
      <c r="HU80" s="20"/>
      <c r="HV80" s="20"/>
      <c r="HW80" s="20"/>
      <c r="HX80" s="20"/>
      <c r="HY80" s="20"/>
      <c r="HZ80" s="20"/>
      <c r="IA80" s="20"/>
      <c r="IB80" s="20"/>
      <c r="IC80" s="20"/>
      <c r="ID80" s="20"/>
      <c r="IE80" s="20"/>
      <c r="IF80" s="20"/>
      <c r="IG80" s="20"/>
      <c r="IH80" s="20"/>
      <c r="II80" s="20"/>
      <c r="IJ80" s="20"/>
      <c r="IK80" s="20"/>
      <c r="IL80" s="20"/>
      <c r="IM80" s="20"/>
      <c r="IN80" s="20"/>
      <c r="IO80" s="20"/>
      <c r="IP80" s="20"/>
      <c r="IQ80" s="20"/>
      <c r="IR80" s="20"/>
      <c r="IS80" s="20"/>
      <c r="IT80" s="20"/>
      <c r="IU80" s="20"/>
    </row>
    <row r="81" spans="1:255" s="21" customFormat="1" ht="12.75" customHeight="1" thickBot="1" x14ac:dyDescent="0.35">
      <c r="A81" s="48"/>
      <c r="B81" s="16" t="s">
        <v>49</v>
      </c>
      <c r="C81" s="74"/>
      <c r="D81" s="74"/>
      <c r="E81" s="74"/>
      <c r="F81" s="75"/>
      <c r="G81" s="68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</row>
    <row r="82" spans="1:255" s="21" customFormat="1" ht="12.75" customHeight="1" x14ac:dyDescent="0.3">
      <c r="A82" s="48"/>
      <c r="B82" s="69"/>
      <c r="C82" s="69"/>
      <c r="D82" s="69"/>
      <c r="E82" s="69"/>
      <c r="F82" s="69"/>
      <c r="G82" s="68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</row>
    <row r="83" spans="1:255" s="21" customFormat="1" ht="15" customHeight="1" thickBot="1" x14ac:dyDescent="0.35">
      <c r="A83" s="48"/>
      <c r="B83" s="156" t="s">
        <v>50</v>
      </c>
      <c r="C83" s="157"/>
      <c r="D83" s="76"/>
      <c r="E83" s="77"/>
      <c r="F83" s="77"/>
      <c r="G83" s="68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</row>
    <row r="84" spans="1:255" s="21" customFormat="1" ht="12" customHeight="1" x14ac:dyDescent="0.3">
      <c r="A84" s="48"/>
      <c r="B84" s="78" t="s">
        <v>37</v>
      </c>
      <c r="C84" s="123" t="s">
        <v>95</v>
      </c>
      <c r="D84" s="124" t="s">
        <v>51</v>
      </c>
      <c r="E84" s="77"/>
      <c r="F84" s="77"/>
      <c r="G84" s="68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  <c r="HF84" s="20"/>
      <c r="HG84" s="20"/>
      <c r="HH84" s="20"/>
      <c r="HI84" s="20"/>
      <c r="HJ84" s="20"/>
      <c r="HK84" s="20"/>
      <c r="HL84" s="20"/>
      <c r="HM84" s="20"/>
      <c r="HN84" s="20"/>
      <c r="HO84" s="20"/>
      <c r="HP84" s="20"/>
      <c r="HQ84" s="20"/>
      <c r="HR84" s="20"/>
      <c r="HS84" s="20"/>
      <c r="HT84" s="20"/>
      <c r="HU84" s="20"/>
      <c r="HV84" s="20"/>
      <c r="HW84" s="20"/>
      <c r="HX84" s="20"/>
      <c r="HY84" s="20"/>
      <c r="HZ84" s="20"/>
      <c r="IA84" s="20"/>
      <c r="IB84" s="20"/>
      <c r="IC84" s="20"/>
      <c r="ID84" s="20"/>
      <c r="IE84" s="20"/>
      <c r="IF84" s="20"/>
      <c r="IG84" s="20"/>
      <c r="IH84" s="20"/>
      <c r="II84" s="20"/>
      <c r="IJ84" s="20"/>
      <c r="IK84" s="20"/>
      <c r="IL84" s="20"/>
      <c r="IM84" s="20"/>
      <c r="IN84" s="20"/>
      <c r="IO84" s="20"/>
      <c r="IP84" s="20"/>
      <c r="IQ84" s="20"/>
      <c r="IR84" s="20"/>
      <c r="IS84" s="20"/>
      <c r="IT84" s="20"/>
      <c r="IU84" s="20"/>
    </row>
    <row r="85" spans="1:255" s="21" customFormat="1" ht="12" customHeight="1" x14ac:dyDescent="0.3">
      <c r="A85" s="48"/>
      <c r="B85" s="79" t="s">
        <v>52</v>
      </c>
      <c r="C85" s="119">
        <f>G29</f>
        <v>1645000</v>
      </c>
      <c r="D85" s="120">
        <f>(C85/C91)</f>
        <v>0.18497030478855847</v>
      </c>
      <c r="E85" s="77"/>
      <c r="F85" s="77"/>
      <c r="G85" s="68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</row>
    <row r="86" spans="1:255" s="21" customFormat="1" ht="12" customHeight="1" x14ac:dyDescent="0.3">
      <c r="A86" s="48"/>
      <c r="B86" s="79" t="s">
        <v>53</v>
      </c>
      <c r="C86" s="121">
        <v>0</v>
      </c>
      <c r="D86" s="120">
        <v>0</v>
      </c>
      <c r="E86" s="77"/>
      <c r="F86" s="77"/>
      <c r="G86" s="68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</row>
    <row r="87" spans="1:255" s="21" customFormat="1" ht="12" customHeight="1" x14ac:dyDescent="0.3">
      <c r="A87" s="48"/>
      <c r="B87" s="79" t="s">
        <v>54</v>
      </c>
      <c r="C87" s="119">
        <f>G42</f>
        <v>600000</v>
      </c>
      <c r="D87" s="120">
        <f>(C87/C91)</f>
        <v>6.7466372567255364E-2</v>
      </c>
      <c r="E87" s="77"/>
      <c r="F87" s="77"/>
      <c r="G87" s="68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</row>
    <row r="88" spans="1:255" s="21" customFormat="1" ht="12" customHeight="1" x14ac:dyDescent="0.3">
      <c r="A88" s="48"/>
      <c r="B88" s="79" t="s">
        <v>27</v>
      </c>
      <c r="C88" s="119">
        <f>G60</f>
        <v>3673750</v>
      </c>
      <c r="D88" s="120">
        <f>(C88/C91)</f>
        <v>0.4130909770315907</v>
      </c>
      <c r="E88" s="77"/>
      <c r="F88" s="77"/>
      <c r="G88" s="68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</row>
    <row r="89" spans="1:255" s="21" customFormat="1" ht="12" customHeight="1" x14ac:dyDescent="0.3">
      <c r="A89" s="48"/>
      <c r="B89" s="79" t="s">
        <v>55</v>
      </c>
      <c r="C89" s="125">
        <f>G66</f>
        <v>2551078</v>
      </c>
      <c r="D89" s="120">
        <f>(C89/C91)</f>
        <v>0.28685329799354781</v>
      </c>
      <c r="E89" s="80"/>
      <c r="F89" s="80"/>
      <c r="G89" s="68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</row>
    <row r="90" spans="1:255" s="21" customFormat="1" ht="12" customHeight="1" x14ac:dyDescent="0.3">
      <c r="A90" s="48"/>
      <c r="B90" s="79" t="s">
        <v>56</v>
      </c>
      <c r="C90" s="125">
        <f>G69</f>
        <v>423491.4</v>
      </c>
      <c r="D90" s="120">
        <f>(C90/C91)</f>
        <v>4.7619047619047616E-2</v>
      </c>
      <c r="E90" s="80"/>
      <c r="F90" s="80"/>
      <c r="G90" s="68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</row>
    <row r="91" spans="1:255" s="21" customFormat="1" ht="12.75" customHeight="1" thickBot="1" x14ac:dyDescent="0.35">
      <c r="A91" s="48"/>
      <c r="B91" s="81" t="s">
        <v>57</v>
      </c>
      <c r="C91" s="126">
        <f>SUM(C85:C90)</f>
        <v>8893319.4000000004</v>
      </c>
      <c r="D91" s="122">
        <f>SUM(D85:D90)</f>
        <v>1</v>
      </c>
      <c r="E91" s="80"/>
      <c r="F91" s="80"/>
      <c r="G91" s="68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</row>
    <row r="92" spans="1:255" s="21" customFormat="1" ht="12" customHeight="1" x14ac:dyDescent="0.3">
      <c r="A92" s="48"/>
      <c r="B92" s="69"/>
      <c r="C92" s="67"/>
      <c r="D92" s="67"/>
      <c r="E92" s="67"/>
      <c r="F92" s="67"/>
      <c r="G92" s="68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  <c r="HF92" s="20"/>
      <c r="HG92" s="20"/>
      <c r="HH92" s="20"/>
      <c r="HI92" s="20"/>
      <c r="HJ92" s="20"/>
      <c r="HK92" s="20"/>
      <c r="HL92" s="20"/>
      <c r="HM92" s="20"/>
      <c r="HN92" s="20"/>
      <c r="HO92" s="20"/>
      <c r="HP92" s="20"/>
      <c r="HQ92" s="20"/>
      <c r="HR92" s="20"/>
      <c r="HS92" s="20"/>
      <c r="HT92" s="20"/>
      <c r="HU92" s="20"/>
      <c r="HV92" s="20"/>
      <c r="HW92" s="20"/>
      <c r="HX92" s="20"/>
      <c r="HY92" s="20"/>
      <c r="HZ92" s="20"/>
      <c r="IA92" s="20"/>
      <c r="IB92" s="20"/>
      <c r="IC92" s="20"/>
      <c r="ID92" s="20"/>
      <c r="IE92" s="20"/>
      <c r="IF92" s="20"/>
      <c r="IG92" s="20"/>
      <c r="IH92" s="20"/>
      <c r="II92" s="20"/>
      <c r="IJ92" s="20"/>
      <c r="IK92" s="20"/>
      <c r="IL92" s="20"/>
      <c r="IM92" s="20"/>
      <c r="IN92" s="20"/>
      <c r="IO92" s="20"/>
      <c r="IP92" s="20"/>
      <c r="IQ92" s="20"/>
      <c r="IR92" s="20"/>
      <c r="IS92" s="20"/>
      <c r="IT92" s="20"/>
      <c r="IU92" s="20"/>
    </row>
    <row r="93" spans="1:255" s="21" customFormat="1" ht="12.75" customHeight="1" x14ac:dyDescent="0.3">
      <c r="A93" s="48"/>
      <c r="B93" s="83"/>
      <c r="C93" s="67"/>
      <c r="D93" s="67"/>
      <c r="E93" s="67"/>
      <c r="F93" s="67"/>
      <c r="G93" s="68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</row>
    <row r="94" spans="1:255" s="21" customFormat="1" ht="12" customHeight="1" thickBot="1" x14ac:dyDescent="0.35">
      <c r="A94" s="84"/>
      <c r="B94" s="85"/>
      <c r="C94" s="86" t="s">
        <v>58</v>
      </c>
      <c r="D94" s="87"/>
      <c r="E94" s="88"/>
      <c r="F94" s="89"/>
      <c r="G94" s="68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  <c r="HF94" s="20"/>
      <c r="HG94" s="20"/>
      <c r="HH94" s="20"/>
      <c r="HI94" s="20"/>
      <c r="HJ94" s="20"/>
      <c r="HK94" s="20"/>
      <c r="HL94" s="20"/>
      <c r="HM94" s="20"/>
      <c r="HN94" s="20"/>
      <c r="HO94" s="20"/>
      <c r="HP94" s="20"/>
      <c r="HQ94" s="20"/>
      <c r="HR94" s="20"/>
      <c r="HS94" s="20"/>
      <c r="HT94" s="20"/>
      <c r="HU94" s="20"/>
      <c r="HV94" s="20"/>
      <c r="HW94" s="20"/>
      <c r="HX94" s="20"/>
      <c r="HY94" s="20"/>
      <c r="HZ94" s="20"/>
      <c r="IA94" s="20"/>
      <c r="IB94" s="20"/>
      <c r="IC94" s="20"/>
      <c r="ID94" s="20"/>
      <c r="IE94" s="20"/>
      <c r="IF94" s="20"/>
      <c r="IG94" s="20"/>
      <c r="IH94" s="20"/>
      <c r="II94" s="20"/>
      <c r="IJ94" s="20"/>
      <c r="IK94" s="20"/>
      <c r="IL94" s="20"/>
      <c r="IM94" s="20"/>
      <c r="IN94" s="20"/>
      <c r="IO94" s="20"/>
      <c r="IP94" s="20"/>
      <c r="IQ94" s="20"/>
      <c r="IR94" s="20"/>
      <c r="IS94" s="20"/>
      <c r="IT94" s="20"/>
      <c r="IU94" s="20"/>
    </row>
    <row r="95" spans="1:255" s="21" customFormat="1" ht="12" customHeight="1" x14ac:dyDescent="0.3">
      <c r="A95" s="48"/>
      <c r="B95" s="95" t="s">
        <v>85</v>
      </c>
      <c r="C95" s="17">
        <v>29000</v>
      </c>
      <c r="D95" s="17">
        <v>30000</v>
      </c>
      <c r="E95" s="18">
        <v>31000</v>
      </c>
      <c r="F95" s="90"/>
      <c r="G95" s="91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</row>
    <row r="96" spans="1:255" s="21" customFormat="1" ht="12.75" customHeight="1" thickBot="1" x14ac:dyDescent="0.35">
      <c r="A96" s="48"/>
      <c r="B96" s="81" t="s">
        <v>72</v>
      </c>
      <c r="C96" s="82">
        <f>(G70/C95)</f>
        <v>306.66618620689655</v>
      </c>
      <c r="D96" s="82">
        <f>(G70/D95)</f>
        <v>296.44398000000001</v>
      </c>
      <c r="E96" s="92">
        <f>(G70/E95)</f>
        <v>286.88127096774195</v>
      </c>
      <c r="F96" s="90"/>
      <c r="G96" s="91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</row>
    <row r="97" spans="1:255" s="21" customFormat="1" ht="15.6" customHeight="1" x14ac:dyDescent="0.3">
      <c r="A97" s="48"/>
      <c r="B97" s="155" t="s">
        <v>59</v>
      </c>
      <c r="C97" s="155"/>
      <c r="D97" s="155"/>
      <c r="E97" s="155"/>
      <c r="F97" s="69"/>
      <c r="G97" s="69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</row>
    <row r="98" spans="1:255" s="21" customFormat="1" ht="11.25" customHeight="1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</row>
    <row r="99" spans="1:255" s="94" customFormat="1" ht="11.25" customHeight="1" x14ac:dyDescent="0.3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  <c r="BM99" s="93"/>
      <c r="BN99" s="93"/>
      <c r="BO99" s="93"/>
      <c r="BP99" s="93"/>
      <c r="BQ99" s="93"/>
      <c r="BR99" s="93"/>
      <c r="BS99" s="93"/>
      <c r="BT99" s="93"/>
      <c r="BU99" s="93"/>
      <c r="BV99" s="93"/>
      <c r="BW99" s="93"/>
      <c r="BX99" s="93"/>
      <c r="BY99" s="93"/>
      <c r="BZ99" s="93"/>
      <c r="CA99" s="93"/>
      <c r="CB99" s="93"/>
      <c r="CC99" s="93"/>
      <c r="CD99" s="93"/>
      <c r="CE99" s="93"/>
      <c r="CF99" s="93"/>
      <c r="CG99" s="93"/>
      <c r="CH99" s="93"/>
      <c r="CI99" s="93"/>
      <c r="CJ99" s="93"/>
      <c r="CK99" s="93"/>
      <c r="CL99" s="93"/>
      <c r="CM99" s="93"/>
      <c r="CN99" s="93"/>
      <c r="CO99" s="93"/>
      <c r="CP99" s="93"/>
      <c r="CQ99" s="93"/>
      <c r="CR99" s="93"/>
      <c r="CS99" s="93"/>
      <c r="CT99" s="93"/>
      <c r="CU99" s="93"/>
      <c r="CV99" s="93"/>
      <c r="CW99" s="93"/>
      <c r="CX99" s="93"/>
      <c r="CY99" s="93"/>
      <c r="CZ99" s="93"/>
      <c r="DA99" s="93"/>
      <c r="DB99" s="93"/>
      <c r="DC99" s="93"/>
      <c r="DD99" s="93"/>
      <c r="DE99" s="93"/>
      <c r="DF99" s="93"/>
      <c r="DG99" s="93"/>
      <c r="DH99" s="93"/>
      <c r="DI99" s="93"/>
      <c r="DJ99" s="93"/>
      <c r="DK99" s="93"/>
      <c r="DL99" s="93"/>
      <c r="DM99" s="93"/>
      <c r="DN99" s="93"/>
      <c r="DO99" s="93"/>
      <c r="DP99" s="93"/>
      <c r="DQ99" s="93"/>
      <c r="DR99" s="93"/>
      <c r="DS99" s="93"/>
      <c r="DT99" s="93"/>
      <c r="DU99" s="93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93"/>
      <c r="EK99" s="93"/>
      <c r="EL99" s="93"/>
      <c r="EM99" s="93"/>
      <c r="EN99" s="93"/>
      <c r="EO99" s="93"/>
      <c r="EP99" s="93"/>
      <c r="EQ99" s="93"/>
      <c r="ER99" s="93"/>
      <c r="ES99" s="93"/>
      <c r="ET99" s="93"/>
      <c r="EU99" s="93"/>
      <c r="EV99" s="93"/>
      <c r="EW99" s="93"/>
      <c r="EX99" s="93"/>
      <c r="EY99" s="93"/>
      <c r="EZ99" s="93"/>
      <c r="FA99" s="93"/>
      <c r="FB99" s="93"/>
      <c r="FC99" s="93"/>
      <c r="FD99" s="93"/>
      <c r="FE99" s="93"/>
      <c r="FF99" s="93"/>
      <c r="FG99" s="93"/>
      <c r="FH99" s="93"/>
      <c r="FI99" s="93"/>
      <c r="FJ99" s="93"/>
      <c r="FK99" s="93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  <c r="GF99" s="93"/>
      <c r="GG99" s="93"/>
      <c r="GH99" s="93"/>
      <c r="GI99" s="93"/>
      <c r="GJ99" s="93"/>
      <c r="GK99" s="93"/>
      <c r="GL99" s="93"/>
      <c r="GM99" s="93"/>
      <c r="GN99" s="93"/>
      <c r="GO99" s="93"/>
      <c r="GP99" s="93"/>
      <c r="GQ99" s="93"/>
      <c r="GR99" s="93"/>
      <c r="GS99" s="93"/>
      <c r="GT99" s="93"/>
      <c r="GU99" s="93"/>
      <c r="GV99" s="93"/>
      <c r="GW99" s="93"/>
      <c r="GX99" s="93"/>
      <c r="GY99" s="93"/>
      <c r="GZ99" s="93"/>
      <c r="HA99" s="93"/>
      <c r="HB99" s="93"/>
      <c r="HC99" s="93"/>
      <c r="HD99" s="93"/>
      <c r="HE99" s="93"/>
      <c r="HF99" s="93"/>
      <c r="HG99" s="93"/>
      <c r="HH99" s="93"/>
      <c r="HI99" s="93"/>
      <c r="HJ99" s="93"/>
      <c r="HK99" s="93"/>
      <c r="HL99" s="93"/>
      <c r="HM99" s="93"/>
      <c r="HN99" s="93"/>
      <c r="HO99" s="93"/>
      <c r="HP99" s="93"/>
      <c r="HQ99" s="93"/>
      <c r="HR99" s="93"/>
      <c r="HS99" s="93"/>
      <c r="HT99" s="93"/>
      <c r="HU99" s="93"/>
      <c r="HV99" s="93"/>
      <c r="HW99" s="93"/>
      <c r="HX99" s="93"/>
      <c r="HY99" s="93"/>
      <c r="HZ99" s="93"/>
      <c r="IA99" s="93"/>
      <c r="IB99" s="93"/>
      <c r="IC99" s="93"/>
      <c r="ID99" s="93"/>
      <c r="IE99" s="93"/>
      <c r="IF99" s="93"/>
      <c r="IG99" s="93"/>
      <c r="IH99" s="93"/>
      <c r="II99" s="93"/>
      <c r="IJ99" s="93"/>
      <c r="IK99" s="93"/>
      <c r="IL99" s="93"/>
      <c r="IM99" s="93"/>
      <c r="IN99" s="93"/>
      <c r="IO99" s="93"/>
      <c r="IP99" s="93"/>
      <c r="IQ99" s="93"/>
      <c r="IR99" s="93"/>
      <c r="IS99" s="93"/>
      <c r="IT99" s="93"/>
      <c r="IU99" s="93"/>
    </row>
    <row r="100" spans="1:255" s="94" customFormat="1" ht="11.25" customHeight="1" x14ac:dyDescent="0.3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93"/>
      <c r="BJ100" s="93"/>
      <c r="BK100" s="93"/>
      <c r="BL100" s="93"/>
      <c r="BM100" s="93"/>
      <c r="BN100" s="93"/>
      <c r="BO100" s="93"/>
      <c r="BP100" s="93"/>
      <c r="BQ100" s="93"/>
      <c r="BR100" s="93"/>
      <c r="BS100" s="93"/>
      <c r="BT100" s="93"/>
      <c r="BU100" s="93"/>
      <c r="BV100" s="93"/>
      <c r="BW100" s="93"/>
      <c r="BX100" s="93"/>
      <c r="BY100" s="93"/>
      <c r="BZ100" s="93"/>
      <c r="CA100" s="93"/>
      <c r="CB100" s="93"/>
      <c r="CC100" s="93"/>
      <c r="CD100" s="93"/>
      <c r="CE100" s="93"/>
      <c r="CF100" s="93"/>
      <c r="CG100" s="93"/>
      <c r="CH100" s="93"/>
      <c r="CI100" s="93"/>
      <c r="CJ100" s="93"/>
      <c r="CK100" s="93"/>
      <c r="CL100" s="93"/>
      <c r="CM100" s="93"/>
      <c r="CN100" s="93"/>
      <c r="CO100" s="93"/>
      <c r="CP100" s="93"/>
      <c r="CQ100" s="93"/>
      <c r="CR100" s="93"/>
      <c r="CS100" s="93"/>
      <c r="CT100" s="93"/>
      <c r="CU100" s="93"/>
      <c r="CV100" s="93"/>
      <c r="CW100" s="93"/>
      <c r="CX100" s="93"/>
      <c r="CY100" s="93"/>
      <c r="CZ100" s="93"/>
      <c r="DA100" s="93"/>
      <c r="DB100" s="93"/>
      <c r="DC100" s="93"/>
      <c r="DD100" s="93"/>
      <c r="DE100" s="93"/>
      <c r="DF100" s="93"/>
      <c r="DG100" s="93"/>
      <c r="DH100" s="93"/>
      <c r="DI100" s="93"/>
      <c r="DJ100" s="93"/>
      <c r="DK100" s="93"/>
      <c r="DL100" s="93"/>
      <c r="DM100" s="93"/>
      <c r="DN100" s="93"/>
      <c r="DO100" s="93"/>
      <c r="DP100" s="93"/>
      <c r="DQ100" s="93"/>
      <c r="DR100" s="93"/>
      <c r="DS100" s="93"/>
      <c r="DT100" s="93"/>
      <c r="DU100" s="93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93"/>
      <c r="EK100" s="93"/>
      <c r="EL100" s="93"/>
      <c r="EM100" s="93"/>
      <c r="EN100" s="93"/>
      <c r="EO100" s="93"/>
      <c r="EP100" s="93"/>
      <c r="EQ100" s="93"/>
      <c r="ER100" s="93"/>
      <c r="ES100" s="93"/>
      <c r="ET100" s="93"/>
      <c r="EU100" s="93"/>
      <c r="EV100" s="93"/>
      <c r="EW100" s="93"/>
      <c r="EX100" s="93"/>
      <c r="EY100" s="93"/>
      <c r="EZ100" s="93"/>
      <c r="FA100" s="93"/>
      <c r="FB100" s="93"/>
      <c r="FC100" s="93"/>
      <c r="FD100" s="93"/>
      <c r="FE100" s="93"/>
      <c r="FF100" s="93"/>
      <c r="FG100" s="93"/>
      <c r="FH100" s="93"/>
      <c r="FI100" s="93"/>
      <c r="FJ100" s="93"/>
      <c r="FK100" s="93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  <c r="GF100" s="93"/>
      <c r="GG100" s="93"/>
      <c r="GH100" s="93"/>
      <c r="GI100" s="93"/>
      <c r="GJ100" s="93"/>
      <c r="GK100" s="93"/>
      <c r="GL100" s="93"/>
      <c r="GM100" s="93"/>
      <c r="GN100" s="93"/>
      <c r="GO100" s="93"/>
      <c r="GP100" s="93"/>
      <c r="GQ100" s="93"/>
      <c r="GR100" s="93"/>
      <c r="GS100" s="93"/>
      <c r="GT100" s="93"/>
      <c r="GU100" s="93"/>
      <c r="GV100" s="93"/>
      <c r="GW100" s="93"/>
      <c r="GX100" s="93"/>
      <c r="GY100" s="93"/>
      <c r="GZ100" s="93"/>
      <c r="HA100" s="93"/>
      <c r="HB100" s="93"/>
      <c r="HC100" s="93"/>
      <c r="HD100" s="93"/>
      <c r="HE100" s="93"/>
      <c r="HF100" s="93"/>
      <c r="HG100" s="93"/>
      <c r="HH100" s="93"/>
      <c r="HI100" s="93"/>
      <c r="HJ100" s="93"/>
      <c r="HK100" s="93"/>
      <c r="HL100" s="93"/>
      <c r="HM100" s="93"/>
      <c r="HN100" s="93"/>
      <c r="HO100" s="93"/>
      <c r="HP100" s="93"/>
      <c r="HQ100" s="93"/>
      <c r="HR100" s="93"/>
      <c r="HS100" s="93"/>
      <c r="HT100" s="93"/>
      <c r="HU100" s="93"/>
      <c r="HV100" s="93"/>
      <c r="HW100" s="93"/>
      <c r="HX100" s="93"/>
      <c r="HY100" s="93"/>
      <c r="HZ100" s="93"/>
      <c r="IA100" s="93"/>
      <c r="IB100" s="93"/>
      <c r="IC100" s="93"/>
      <c r="ID100" s="93"/>
      <c r="IE100" s="93"/>
      <c r="IF100" s="93"/>
      <c r="IG100" s="93"/>
      <c r="IH100" s="93"/>
      <c r="II100" s="93"/>
      <c r="IJ100" s="93"/>
      <c r="IK100" s="93"/>
      <c r="IL100" s="93"/>
      <c r="IM100" s="93"/>
      <c r="IN100" s="93"/>
      <c r="IO100" s="93"/>
      <c r="IP100" s="93"/>
      <c r="IQ100" s="93"/>
      <c r="IR100" s="93"/>
      <c r="IS100" s="93"/>
      <c r="IT100" s="93"/>
      <c r="IU100" s="93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Brocoli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Eduardo Chia Vásquez</cp:lastModifiedBy>
  <cp:lastPrinted>2021-12-12T13:46:30Z</cp:lastPrinted>
  <dcterms:created xsi:type="dcterms:W3CDTF">2020-11-27T12:49:26Z</dcterms:created>
  <dcterms:modified xsi:type="dcterms:W3CDTF">2022-06-18T18:59:34Z</dcterms:modified>
</cp:coreProperties>
</file>