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Betarraga" sheetId="1" r:id="rId1"/>
  </sheets>
  <calcPr calcId="162913"/>
</workbook>
</file>

<file path=xl/calcChain.xml><?xml version="1.0" encoding="utf-8"?>
<calcChain xmlns="http://schemas.openxmlformats.org/spreadsheetml/2006/main">
  <c r="H64" i="1" l="1"/>
  <c r="H27" i="1" l="1"/>
  <c r="H28" i="1" l="1"/>
  <c r="H56" i="1" l="1"/>
  <c r="H58" i="1"/>
  <c r="H59" i="1"/>
  <c r="H25" i="1"/>
  <c r="H39" i="1" l="1"/>
  <c r="H40" i="1"/>
  <c r="H41" i="1"/>
  <c r="H42" i="1"/>
  <c r="H43" i="1"/>
  <c r="H44" i="1"/>
  <c r="H22" i="1"/>
  <c r="H23" i="1"/>
  <c r="H24" i="1"/>
  <c r="H26" i="1"/>
  <c r="H38" i="1" l="1"/>
  <c r="H65" i="1"/>
  <c r="D88" i="1" s="1"/>
  <c r="H54" i="1" l="1"/>
  <c r="H52" i="1" l="1"/>
  <c r="H51" i="1"/>
  <c r="H49" i="1"/>
  <c r="H21" i="1"/>
  <c r="H29" i="1" s="1"/>
  <c r="D84" i="1" s="1"/>
  <c r="H12" i="1"/>
  <c r="H70" i="1" s="1"/>
  <c r="H60" i="1" l="1"/>
  <c r="D87" i="1" s="1"/>
  <c r="H45" i="1"/>
  <c r="D86" i="1" s="1"/>
  <c r="H67" i="1" l="1"/>
  <c r="H68" i="1" s="1"/>
  <c r="H69" i="1" l="1"/>
  <c r="H71" i="1" s="1"/>
  <c r="D89" i="1"/>
  <c r="D90" i="1" l="1"/>
  <c r="E95" i="1" l="1"/>
  <c r="F95" i="1"/>
  <c r="D95" i="1"/>
  <c r="E88" i="1"/>
  <c r="E84" i="1"/>
  <c r="E87" i="1"/>
  <c r="E86" i="1"/>
  <c r="E89" i="1"/>
  <c r="E90" i="1" l="1"/>
</calcChain>
</file>

<file path=xl/sharedStrings.xml><?xml version="1.0" encoding="utf-8"?>
<sst xmlns="http://schemas.openxmlformats.org/spreadsheetml/2006/main" count="168" uniqueCount="116">
  <si>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</si>
  <si>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</si>
  <si>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</si>
  <si>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</si>
  <si>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</si>
  <si>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</si>
  <si>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</si>
  <si>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</si>
  <si>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</si>
  <si>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</si>
  <si>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</si>
  <si>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</si>
  <si>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</si>
  <si>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</si>
  <si>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</si>
  <si>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</si>
  <si>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</si>
  <si>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</si>
  <si>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</si>
  <si>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</si>
  <si>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</si>
  <si>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</si>
  <si>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</si>
  <si>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</si>
  <si>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</si>
  <si>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</si>
  <si>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</si>
  <si>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</si>
  <si>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</si>
  <si>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</si>
  <si>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</si>
  <si>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</si>
  <si>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</si>
  <si>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</si>
  <si>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</si>
  <si>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</si>
  <si>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</si>
  <si>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</si>
  <si>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</si>
  <si>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</si>
  <si>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</si>
  <si>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</si>
  <si>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</si>
  <si>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</si>
  <si>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</si>
  <si>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</si>
  <si>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</si>
  <si>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</si>
  <si>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</si>
  <si>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</si>
  <si>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</si>
  <si>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</si>
  <si>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</si>
  <si>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</si>
  <si>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</si>
  <si>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DEL MAULE</t>
  </si>
  <si>
    <t>APLICACIÓN DE FERTILIZ.</t>
  </si>
  <si>
    <t>MELGADURA</t>
  </si>
  <si>
    <t>ACARREO INSUMOS</t>
  </si>
  <si>
    <t>KG.</t>
  </si>
  <si>
    <t xml:space="preserve">ANALISIS </t>
  </si>
  <si>
    <t>RASTRAJE (2)</t>
  </si>
  <si>
    <t>LIT</t>
  </si>
  <si>
    <t>LIMPIA TERRENO</t>
  </si>
  <si>
    <t>ACEQUIADURA RIEGO</t>
  </si>
  <si>
    <t>APLICACIÓN FERTILIZANTES</t>
  </si>
  <si>
    <t>MEZCLA HORTALIZAS</t>
  </si>
  <si>
    <t>MANZATE 200</t>
  </si>
  <si>
    <t>KARATE ZEON</t>
  </si>
  <si>
    <t>Subtotal Insumos</t>
  </si>
  <si>
    <t>HERBICIDAS</t>
  </si>
  <si>
    <t>FUNGUICIDAS</t>
  </si>
  <si>
    <t>INSECTICIDAS</t>
  </si>
  <si>
    <t>MARZO-ABRIL</t>
  </si>
  <si>
    <t>RENDIMIENTO (UNID./Há.)</t>
  </si>
  <si>
    <t>RIEGOS</t>
  </si>
  <si>
    <t>ACARREO DE INSUMOS</t>
  </si>
  <si>
    <t>OCTUBRE-DIC.</t>
  </si>
  <si>
    <t>ESCARLET SUPREME</t>
  </si>
  <si>
    <t>MAYO-JULIO</t>
  </si>
  <si>
    <t>FEBRERO-MARZO</t>
  </si>
  <si>
    <t>SIEMBRA</t>
  </si>
  <si>
    <t>ENERO</t>
  </si>
  <si>
    <t>ENERO-MARZO</t>
  </si>
  <si>
    <t>ENERO-ABRIL</t>
  </si>
  <si>
    <t>ENERO-MAYO</t>
  </si>
  <si>
    <t>ACEQUIADURA</t>
  </si>
  <si>
    <t>DIC-ENERO</t>
  </si>
  <si>
    <t xml:space="preserve">ARADURA </t>
  </si>
  <si>
    <t>DICIEMBRE</t>
  </si>
  <si>
    <t>UREA</t>
  </si>
  <si>
    <t>BETANAL EXPRESS</t>
  </si>
  <si>
    <t>FEBRERO.</t>
  </si>
  <si>
    <t xml:space="preserve">LORSBAN 4 E </t>
  </si>
  <si>
    <t>MARZO.</t>
  </si>
  <si>
    <t>PRECIO ESPERADO ($/UNIDAD)</t>
  </si>
  <si>
    <t>BETARRAGA</t>
  </si>
  <si>
    <t>MEDIO</t>
  </si>
  <si>
    <t>CONS. FRESCO</t>
  </si>
  <si>
    <t>SEQUIA-HELADAS</t>
  </si>
  <si>
    <t>APLICACIÓN FITOSANITARIA</t>
  </si>
  <si>
    <t>ESCENARIOS COSTO UNITARIO  ($/un)</t>
  </si>
  <si>
    <t>Rendimiento (un/hà)</t>
  </si>
  <si>
    <t>Costo unitario ($/un) (*)</t>
  </si>
  <si>
    <t>HA</t>
  </si>
  <si>
    <t>N° Jornadas/HA</t>
  </si>
  <si>
    <t xml:space="preserve">COSECHA </t>
  </si>
  <si>
    <t>ABRIL</t>
  </si>
  <si>
    <t>ANALISIS QUIMICO DE SUELO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</si>
  <si>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</si>
  <si>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</si>
  <si>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N/A</t>
  </si>
  <si>
    <t>APLICACIÓN AGROQU.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</si>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</sst>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1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b/>
      <sz val="11"/>
      <color indexed="8"/>
      <name val="Calibri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7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 applyNumberFormat="0" applyFill="0" applyBorder="0" applyProtection="0"/>
    <xf numFmtId="0" fontId="1" fillId="0" borderId="1"/>
    <xf numFmtId="164" fontId="1" fillId="0" borderId="1" applyFont="0" applyFill="0" applyBorder="0" applyAlignment="0" applyProtection="0"/>
    <xf numFmtId="41" fontId="6" fillId="0" borderId="0" applyFont="0" applyFill="0" applyBorder="0" applyAlignment="0" applyProtection="0"/>
  </cellStyleXfs>
  <cellXfs count="132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0" borderId="0" xfId="0" applyNumberFormat="1" applyFont="1" applyAlignment="1">
      <alignment horizontal="left" vertical="top"/>
    </xf>
    <xf numFmtId="3" fontId="4" fillId="9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49" fontId="2" fillId="2" borderId="10" xfId="0" applyNumberFormat="1" applyFont="1" applyFill="1" applyBorder="1" applyAlignment="1">
      <alignment wrapText="1"/>
    </xf>
    <xf numFmtId="49" fontId="2" fillId="2" borderId="10" xfId="0" applyNumberFormat="1" applyFont="1" applyFill="1" applyBorder="1" applyAlignment="1">
      <alignment horizontal="center" wrapText="1"/>
    </xf>
    <xf numFmtId="49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wrapText="1"/>
    </xf>
    <xf numFmtId="3" fontId="2" fillId="2" borderId="10" xfId="0" applyNumberFormat="1" applyFont="1" applyFill="1" applyBorder="1" applyAlignment="1">
      <alignment horizontal="right" vertical="center"/>
    </xf>
    <xf numFmtId="49" fontId="5" fillId="2" borderId="10" xfId="0" applyNumberFormat="1" applyFont="1" applyFill="1" applyBorder="1" applyAlignment="1"/>
    <xf numFmtId="0" fontId="2" fillId="2" borderId="10" xfId="0" applyFont="1" applyFill="1" applyBorder="1" applyAlignment="1">
      <alignment horizontal="center"/>
    </xf>
    <xf numFmtId="0" fontId="2" fillId="2" borderId="10" xfId="0" applyFont="1" applyFill="1" applyBorder="1" applyAlignment="1"/>
    <xf numFmtId="3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2" fillId="2" borderId="10" xfId="0" applyNumberFormat="1" applyFont="1" applyFill="1" applyBorder="1" applyAlignment="1">
      <alignment vertical="center" wrapText="1"/>
    </xf>
    <xf numFmtId="49" fontId="2" fillId="2" borderId="10" xfId="0" applyNumberFormat="1" applyFont="1" applyFill="1" applyBorder="1" applyAlignment="1">
      <alignment horizontal="right" vertical="center" wrapText="1"/>
    </xf>
    <xf numFmtId="49" fontId="2" fillId="2" borderId="10" xfId="0" applyNumberFormat="1" applyFont="1" applyFill="1" applyBorder="1" applyAlignment="1">
      <alignment horizontal="right"/>
    </xf>
    <xf numFmtId="0" fontId="2" fillId="2" borderId="10" xfId="0" applyNumberFormat="1" applyFont="1" applyFill="1" applyBorder="1" applyAlignment="1">
      <alignment horizontal="center" wrapText="1"/>
    </xf>
    <xf numFmtId="0" fontId="2" fillId="2" borderId="10" xfId="0" applyNumberFormat="1" applyFont="1" applyFill="1" applyBorder="1" applyAlignment="1">
      <alignment horizontal="center"/>
    </xf>
    <xf numFmtId="0" fontId="7" fillId="0" borderId="10" xfId="1" applyFont="1" applyBorder="1"/>
    <xf numFmtId="0" fontId="8" fillId="0" borderId="10" xfId="1" applyFont="1" applyBorder="1"/>
    <xf numFmtId="0" fontId="0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/>
    </xf>
    <xf numFmtId="0" fontId="0" fillId="0" borderId="1" xfId="0" applyNumberFormat="1" applyFont="1" applyBorder="1" applyAlignment="1">
      <alignment horizontal="center"/>
    </xf>
    <xf numFmtId="0" fontId="3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9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/>
    <xf numFmtId="0" fontId="15" fillId="2" borderId="1" xfId="0" applyFont="1" applyFill="1" applyBorder="1" applyAlignment="1">
      <alignment horizontal="center"/>
    </xf>
    <xf numFmtId="49" fontId="15" fillId="2" borderId="1" xfId="0" applyNumberFormat="1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15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wrapText="1"/>
    </xf>
    <xf numFmtId="14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justify" wrapText="1"/>
    </xf>
    <xf numFmtId="49" fontId="9" fillId="3" borderId="10" xfId="0" applyNumberFormat="1" applyFont="1" applyFill="1" applyBorder="1" applyAlignment="1">
      <alignment vertical="center" wrapText="1"/>
    </xf>
    <xf numFmtId="49" fontId="10" fillId="2" borderId="10" xfId="0" applyNumberFormat="1" applyFont="1" applyFill="1" applyBorder="1" applyAlignment="1">
      <alignment horizontal="right"/>
    </xf>
    <xf numFmtId="167" fontId="2" fillId="2" borderId="10" xfId="0" applyNumberFormat="1" applyFont="1" applyFill="1" applyBorder="1" applyAlignment="1"/>
    <xf numFmtId="49" fontId="2" fillId="2" borderId="10" xfId="0" applyNumberFormat="1" applyFont="1" applyFill="1" applyBorder="1" applyAlignment="1"/>
    <xf numFmtId="49" fontId="9" fillId="5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 wrapText="1"/>
    </xf>
    <xf numFmtId="3" fontId="9" fillId="3" borderId="10" xfId="0" applyNumberFormat="1" applyFont="1" applyFill="1" applyBorder="1" applyAlignment="1">
      <alignment vertical="center"/>
    </xf>
    <xf numFmtId="49" fontId="9" fillId="3" borderId="10" xfId="0" applyNumberFormat="1" applyFont="1" applyFill="1" applyBorder="1" applyAlignment="1">
      <alignment horizontal="center" vertical="center"/>
    </xf>
    <xf numFmtId="49" fontId="9" fillId="3" borderId="11" xfId="0" applyNumberFormat="1" applyFont="1" applyFill="1" applyBorder="1" applyAlignment="1">
      <alignment horizontal="center" vertical="center"/>
    </xf>
    <xf numFmtId="49" fontId="2" fillId="2" borderId="11" xfId="0" applyNumberFormat="1" applyFont="1" applyFill="1" applyBorder="1" applyAlignment="1">
      <alignment wrapText="1"/>
    </xf>
    <xf numFmtId="0" fontId="2" fillId="0" borderId="11" xfId="0" applyNumberFormat="1" applyFont="1" applyBorder="1" applyAlignment="1"/>
    <xf numFmtId="49" fontId="9" fillId="5" borderId="12" xfId="0" applyNumberFormat="1" applyFont="1" applyFill="1" applyBorder="1" applyAlignment="1">
      <alignment vertical="center"/>
    </xf>
    <xf numFmtId="0" fontId="9" fillId="5" borderId="13" xfId="0" applyFont="1" applyFill="1" applyBorder="1" applyAlignment="1">
      <alignment vertical="center"/>
    </xf>
    <xf numFmtId="0" fontId="9" fillId="5" borderId="13" xfId="0" applyFont="1" applyFill="1" applyBorder="1" applyAlignment="1">
      <alignment horizontal="center" vertical="center"/>
    </xf>
    <xf numFmtId="165" fontId="9" fillId="5" borderId="14" xfId="0" applyNumberFormat="1" applyFont="1" applyFill="1" applyBorder="1" applyAlignment="1">
      <alignment vertical="center"/>
    </xf>
    <xf numFmtId="49" fontId="9" fillId="3" borderId="15" xfId="0" applyNumberFormat="1" applyFont="1" applyFill="1" applyBorder="1" applyAlignment="1">
      <alignment vertical="center"/>
    </xf>
    <xf numFmtId="165" fontId="9" fillId="3" borderId="16" xfId="0" applyNumberFormat="1" applyFont="1" applyFill="1" applyBorder="1" applyAlignment="1">
      <alignment vertical="center"/>
    </xf>
    <xf numFmtId="49" fontId="9" fillId="5" borderId="15" xfId="0" applyNumberFormat="1" applyFont="1" applyFill="1" applyBorder="1" applyAlignment="1">
      <alignment vertical="center"/>
    </xf>
    <xf numFmtId="165" fontId="9" fillId="5" borderId="16" xfId="0" applyNumberFormat="1" applyFont="1" applyFill="1" applyBorder="1" applyAlignment="1">
      <alignment vertical="center"/>
    </xf>
    <xf numFmtId="49" fontId="9" fillId="5" borderId="17" xfId="0" applyNumberFormat="1" applyFont="1" applyFill="1" applyBorder="1" applyAlignment="1">
      <alignment vertical="center"/>
    </xf>
    <xf numFmtId="0" fontId="9" fillId="5" borderId="18" xfId="0" applyFont="1" applyFill="1" applyBorder="1" applyAlignment="1">
      <alignment vertical="center"/>
    </xf>
    <xf numFmtId="0" fontId="9" fillId="5" borderId="18" xfId="0" applyFont="1" applyFill="1" applyBorder="1" applyAlignment="1">
      <alignment horizontal="center" vertical="center"/>
    </xf>
    <xf numFmtId="0" fontId="17" fillId="2" borderId="1" xfId="0" applyFont="1" applyFill="1" applyBorder="1" applyAlignment="1"/>
    <xf numFmtId="0" fontId="10" fillId="2" borderId="1" xfId="0" applyFont="1" applyFill="1" applyBorder="1" applyAlignment="1">
      <alignment horizontal="center"/>
    </xf>
    <xf numFmtId="0" fontId="17" fillId="0" borderId="0" xfId="0" applyNumberFormat="1" applyFont="1" applyAlignment="1"/>
    <xf numFmtId="0" fontId="17" fillId="0" borderId="0" xfId="0" applyNumberFormat="1" applyFont="1" applyAlignment="1">
      <alignment horizontal="left" vertical="top"/>
    </xf>
    <xf numFmtId="0" fontId="17" fillId="0" borderId="0" xfId="0" applyFont="1" applyAlignment="1"/>
    <xf numFmtId="49" fontId="9" fillId="3" borderId="10" xfId="0" applyNumberFormat="1" applyFont="1" applyFill="1" applyBorder="1" applyAlignment="1">
      <alignment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vertical="center"/>
    </xf>
    <xf numFmtId="0" fontId="10" fillId="2" borderId="10" xfId="0" applyFont="1" applyFill="1" applyBorder="1" applyAlignment="1">
      <alignment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1" xfId="0" applyFont="1" applyFill="1" applyBorder="1" applyAlignment="1"/>
    <xf numFmtId="3" fontId="10" fillId="2" borderId="1" xfId="0" applyNumberFormat="1" applyFont="1" applyFill="1" applyBorder="1" applyAlignment="1"/>
    <xf numFmtId="165" fontId="12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165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5" fillId="2" borderId="3" xfId="0" applyFont="1" applyFill="1" applyBorder="1" applyAlignment="1"/>
    <xf numFmtId="0" fontId="15" fillId="2" borderId="3" xfId="0" applyFont="1" applyFill="1" applyBorder="1" applyAlignment="1">
      <alignment horizontal="center"/>
    </xf>
    <xf numFmtId="0" fontId="15" fillId="2" borderId="4" xfId="0" applyFont="1" applyFill="1" applyBorder="1" applyAlignment="1"/>
    <xf numFmtId="49" fontId="15" fillId="2" borderId="5" xfId="0" applyNumberFormat="1" applyFont="1" applyFill="1" applyBorder="1" applyAlignment="1">
      <alignment vertical="center"/>
    </xf>
    <xf numFmtId="0" fontId="15" fillId="2" borderId="6" xfId="0" applyFont="1" applyFill="1" applyBorder="1" applyAlignment="1"/>
    <xf numFmtId="49" fontId="15" fillId="2" borderId="7" xfId="0" applyNumberFormat="1" applyFont="1" applyFill="1" applyBorder="1" applyAlignment="1">
      <alignment vertical="center"/>
    </xf>
    <xf numFmtId="0" fontId="15" fillId="2" borderId="8" xfId="0" applyFont="1" applyFill="1" applyBorder="1" applyAlignment="1"/>
    <xf numFmtId="0" fontId="15" fillId="2" borderId="8" xfId="0" applyFont="1" applyFill="1" applyBorder="1" applyAlignment="1">
      <alignment horizontal="center"/>
    </xf>
    <xf numFmtId="0" fontId="15" fillId="2" borderId="9" xfId="0" applyFont="1" applyFill="1" applyBorder="1" applyAlignment="1"/>
    <xf numFmtId="0" fontId="15" fillId="8" borderId="10" xfId="0" applyFont="1" applyFill="1" applyBorder="1" applyAlignment="1">
      <alignment horizontal="center"/>
    </xf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3" fillId="2" borderId="10" xfId="0" applyNumberFormat="1" applyFont="1" applyFill="1" applyBorder="1" applyAlignment="1">
      <alignment vertical="center"/>
    </xf>
    <xf numFmtId="9" fontId="15" fillId="2" borderId="10" xfId="0" applyNumberFormat="1" applyFont="1" applyFill="1" applyBorder="1" applyAlignment="1">
      <alignment horizontal="center"/>
    </xf>
    <xf numFmtId="0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166" fontId="13" fillId="2" borderId="10" xfId="0" applyNumberFormat="1" applyFont="1" applyFill="1" applyBorder="1" applyAlignment="1">
      <alignment vertical="center"/>
    </xf>
    <xf numFmtId="166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horizontal="center" vertical="center"/>
    </xf>
    <xf numFmtId="0" fontId="12" fillId="8" borderId="10" xfId="0" applyFont="1" applyFill="1" applyBorder="1" applyAlignment="1">
      <alignment vertical="center"/>
    </xf>
    <xf numFmtId="49" fontId="16" fillId="8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horizontal="center" vertical="center"/>
    </xf>
    <xf numFmtId="41" fontId="13" fillId="7" borderId="10" xfId="3" applyFont="1" applyFill="1" applyBorder="1" applyAlignment="1">
      <alignment vertical="center"/>
    </xf>
    <xf numFmtId="41" fontId="13" fillId="7" borderId="10" xfId="3" applyFont="1" applyFill="1" applyBorder="1" applyAlignment="1">
      <alignment horizontal="center" vertical="center"/>
    </xf>
    <xf numFmtId="3" fontId="20" fillId="9" borderId="10" xfId="0" applyNumberFormat="1" applyFont="1" applyFill="1" applyBorder="1" applyAlignment="1">
      <alignment vertical="center"/>
    </xf>
    <xf numFmtId="165" fontId="9" fillId="5" borderId="19" xfId="0" applyNumberFormat="1" applyFont="1" applyFill="1" applyBorder="1" applyAlignment="1">
      <alignment vertical="center"/>
    </xf>
    <xf numFmtId="0" fontId="2" fillId="0" borderId="10" xfId="0" applyNumberFormat="1" applyFont="1" applyBorder="1" applyAlignment="1"/>
    <xf numFmtId="3" fontId="2" fillId="2" borderId="10" xfId="0" applyNumberFormat="1" applyFont="1" applyFill="1" applyBorder="1" applyAlignment="1">
      <alignment horizontal="center"/>
    </xf>
    <xf numFmtId="3" fontId="3" fillId="2" borderId="10" xfId="0" applyNumberFormat="1" applyFont="1" applyFill="1" applyBorder="1" applyAlignment="1"/>
    <xf numFmtId="0" fontId="2" fillId="2" borderId="10" xfId="0" applyFont="1" applyFill="1" applyBorder="1" applyAlignment="1">
      <alignment vertical="center"/>
    </xf>
    <xf numFmtId="0" fontId="10" fillId="0" borderId="1" xfId="0" applyNumberFormat="1" applyFont="1" applyBorder="1" applyAlignment="1"/>
    <xf numFmtId="49" fontId="9" fillId="3" borderId="20" xfId="0" applyNumberFormat="1" applyFont="1" applyFill="1" applyBorder="1" applyAlignment="1">
      <alignment horizontal="center" vertical="center" wrapText="1"/>
    </xf>
    <xf numFmtId="49" fontId="13" fillId="7" borderId="10" xfId="0" applyNumberFormat="1" applyFont="1" applyFill="1" applyBorder="1" applyAlignment="1">
      <alignment horizontal="center"/>
    </xf>
    <xf numFmtId="49" fontId="16" fillId="8" borderId="10" xfId="0" applyNumberFormat="1" applyFont="1" applyFill="1" applyBorder="1" applyAlignment="1">
      <alignment vertical="center"/>
    </xf>
    <xf numFmtId="49" fontId="2" fillId="2" borderId="10" xfId="0" applyNumberFormat="1" applyFont="1" applyFill="1" applyBorder="1" applyAlignment="1">
      <alignment wrapText="1"/>
    </xf>
    <xf numFmtId="0" fontId="2" fillId="2" borderId="10" xfId="0" applyFont="1" applyFill="1" applyBorder="1" applyAlignment="1">
      <alignment wrapText="1"/>
    </xf>
    <xf numFmtId="49" fontId="9" fillId="3" borderId="10" xfId="0" applyNumberFormat="1" applyFont="1" applyFill="1" applyBorder="1" applyAlignment="1">
      <alignment wrapText="1"/>
    </xf>
    <xf numFmtId="0" fontId="9" fillId="4" borderId="10" xfId="0" applyFont="1" applyFill="1" applyBorder="1" applyAlignment="1">
      <alignment wrapText="1"/>
    </xf>
    <xf numFmtId="49" fontId="2" fillId="2" borderId="10" xfId="0" applyNumberFormat="1" applyFont="1" applyFill="1" applyBorder="1" applyAlignment="1"/>
    <xf numFmtId="0" fontId="2" fillId="2" borderId="10" xfId="0" applyFont="1" applyFill="1" applyBorder="1" applyAlignment="1"/>
    <xf numFmtId="49" fontId="11" fillId="3" borderId="10" xfId="0" applyNumberFormat="1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49" fontId="2" fillId="9" borderId="10" xfId="0" applyNumberFormat="1" applyFont="1" applyFill="1" applyBorder="1" applyAlignment="1">
      <alignment horizontal="right" wrapText="1"/>
    </xf>
  </cellXfs>
  <cellStyles count="4">
    <cellStyle name="Millares [0]" xfId="3" builtinId="6"/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7</xdr:col>
      <xdr:colOff>942780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0077" y="194388"/>
          <a:ext cx="6113494" cy="1198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6"/>
  <sheetViews>
    <sheetView showGridLines="0" tabSelected="1" zoomScale="96" zoomScaleNormal="96" workbookViewId="0">
      <selection activeCell="D13" sqref="D13:D14"/>
    </sheetView>
  </sheetViews>
  <sheetFormatPr baseColWidth="10" defaultColWidth="10.85546875" defaultRowHeight="11.25" customHeight="1"/>
  <cols>
    <col min="1" max="1" width="4.42578125" style="2" customWidth="1"/>
    <col min="2" max="2" width="6" style="2" customWidth="1"/>
    <col min="3" max="3" width="21.85546875" style="2" customWidth="1"/>
    <col min="4" max="4" width="18.7109375" style="2" customWidth="1"/>
    <col min="5" max="5" width="11.7109375" style="28" customWidth="1"/>
    <col min="6" max="6" width="14.42578125" style="2" customWidth="1"/>
    <col min="7" max="7" width="11" style="2" customWidth="1"/>
    <col min="8" max="8" width="14.5703125" style="2" customWidth="1"/>
    <col min="9" max="16" width="10.85546875" style="1" customWidth="1"/>
    <col min="17" max="17" width="10.85546875" style="3" customWidth="1"/>
    <col min="18" max="256" width="10.85546875" style="1" customWidth="1"/>
  </cols>
  <sheetData>
    <row r="1" spans="1:256" ht="15" customHeight="1">
      <c r="A1" s="5"/>
      <c r="B1" s="5"/>
      <c r="C1" s="5"/>
      <c r="D1" s="5"/>
      <c r="E1" s="23"/>
      <c r="F1" s="5"/>
      <c r="G1" s="5"/>
      <c r="H1" s="5"/>
    </row>
    <row r="2" spans="1:256" ht="15" customHeight="1">
      <c r="A2" s="5"/>
      <c r="B2" s="5"/>
      <c r="C2" s="5"/>
      <c r="D2" s="5"/>
      <c r="E2" s="23"/>
      <c r="F2" s="5"/>
      <c r="G2" s="5"/>
      <c r="H2" s="5"/>
    </row>
    <row r="3" spans="1:256" ht="15" customHeight="1">
      <c r="A3" s="5"/>
      <c r="B3" s="5"/>
      <c r="C3" s="5"/>
      <c r="D3" s="5"/>
      <c r="E3" s="23"/>
      <c r="F3" s="5"/>
      <c r="G3" s="5"/>
      <c r="H3" s="5"/>
    </row>
    <row r="4" spans="1:256" ht="15" customHeight="1">
      <c r="A4" s="5"/>
      <c r="B4" s="5"/>
      <c r="C4" s="5"/>
      <c r="D4" s="5"/>
      <c r="E4" s="23"/>
      <c r="F4" s="5"/>
      <c r="G4" s="5"/>
      <c r="H4" s="5"/>
    </row>
    <row r="5" spans="1:256" ht="15" customHeight="1">
      <c r="A5" s="5"/>
      <c r="B5" s="5"/>
      <c r="C5" s="5"/>
      <c r="D5" s="5"/>
      <c r="E5" s="23"/>
      <c r="F5" s="5"/>
      <c r="G5" s="5"/>
      <c r="H5" s="5"/>
    </row>
    <row r="6" spans="1:256" ht="15" customHeight="1">
      <c r="A6" s="5"/>
      <c r="B6" s="5"/>
      <c r="C6" s="5"/>
      <c r="D6" s="5"/>
      <c r="E6" s="23"/>
      <c r="F6" s="5"/>
      <c r="G6" s="5"/>
      <c r="H6" s="5"/>
    </row>
    <row r="7" spans="1:256" ht="15" customHeight="1">
      <c r="A7" s="5"/>
      <c r="B7" s="5"/>
      <c r="C7" s="5"/>
      <c r="D7" s="5"/>
      <c r="E7" s="23"/>
      <c r="F7" s="5"/>
      <c r="G7" s="5"/>
      <c r="H7" s="5"/>
    </row>
    <row r="8" spans="1:256" ht="15" customHeight="1">
      <c r="A8" s="5"/>
      <c r="B8" s="5"/>
      <c r="C8" s="5"/>
      <c r="D8" s="5"/>
      <c r="E8" s="23"/>
      <c r="F8" s="5"/>
      <c r="G8" s="5"/>
      <c r="H8" s="5"/>
    </row>
    <row r="9" spans="1:256" s="75" customFormat="1" ht="12" customHeight="1">
      <c r="A9" s="71"/>
      <c r="B9" s="71"/>
      <c r="C9" s="49" t="s">
        <v>0</v>
      </c>
      <c r="D9" s="50" t="s">
        <v>96</v>
      </c>
      <c r="E9" s="72"/>
      <c r="F9" s="125" t="s">
        <v>74</v>
      </c>
      <c r="G9" s="126"/>
      <c r="H9" s="117">
        <v>150000</v>
      </c>
      <c r="I9" s="73"/>
      <c r="J9" s="73"/>
      <c r="K9" s="73"/>
      <c r="L9" s="73"/>
      <c r="M9" s="73"/>
      <c r="N9" s="73"/>
      <c r="O9" s="73"/>
      <c r="P9" s="73"/>
      <c r="Q9" s="74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73"/>
      <c r="AN9" s="73"/>
      <c r="AO9" s="73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3"/>
      <c r="BP9" s="73"/>
      <c r="BQ9" s="73"/>
      <c r="BR9" s="73"/>
      <c r="BS9" s="73"/>
      <c r="BT9" s="73"/>
      <c r="BU9" s="73"/>
      <c r="BV9" s="73"/>
      <c r="BW9" s="73"/>
      <c r="BX9" s="73"/>
      <c r="BY9" s="73"/>
      <c r="BZ9" s="73"/>
      <c r="CA9" s="73"/>
      <c r="CB9" s="73"/>
      <c r="CC9" s="73"/>
      <c r="CD9" s="73"/>
      <c r="CE9" s="73"/>
      <c r="CF9" s="73"/>
      <c r="CG9" s="73"/>
      <c r="CH9" s="73"/>
      <c r="CI9" s="73"/>
      <c r="CJ9" s="73"/>
      <c r="CK9" s="73"/>
      <c r="CL9" s="73"/>
      <c r="CM9" s="73"/>
      <c r="CN9" s="73"/>
      <c r="CO9" s="73"/>
      <c r="CP9" s="73"/>
      <c r="CQ9" s="73"/>
      <c r="CR9" s="73"/>
      <c r="CS9" s="73"/>
      <c r="CT9" s="73"/>
      <c r="CU9" s="73"/>
      <c r="CV9" s="73"/>
      <c r="CW9" s="73"/>
      <c r="CX9" s="73"/>
      <c r="CY9" s="73"/>
      <c r="CZ9" s="73"/>
      <c r="DA9" s="73"/>
      <c r="DB9" s="73"/>
      <c r="DC9" s="73"/>
      <c r="DD9" s="73"/>
      <c r="DE9" s="73"/>
      <c r="DF9" s="73"/>
      <c r="DG9" s="73"/>
      <c r="DH9" s="73"/>
      <c r="DI9" s="73"/>
      <c r="DJ9" s="73"/>
      <c r="DK9" s="73"/>
      <c r="DL9" s="73"/>
      <c r="DM9" s="73"/>
      <c r="DN9" s="73"/>
      <c r="DO9" s="73"/>
      <c r="DP9" s="73"/>
      <c r="DQ9" s="73"/>
      <c r="DR9" s="73"/>
      <c r="DS9" s="73"/>
      <c r="DT9" s="73"/>
      <c r="DU9" s="73"/>
      <c r="DV9" s="73"/>
      <c r="DW9" s="73"/>
      <c r="DX9" s="73"/>
      <c r="DY9" s="73"/>
      <c r="DZ9" s="73"/>
      <c r="EA9" s="73"/>
      <c r="EB9" s="73"/>
      <c r="EC9" s="73"/>
      <c r="ED9" s="73"/>
      <c r="EE9" s="73"/>
      <c r="EF9" s="73"/>
      <c r="EG9" s="73"/>
      <c r="EH9" s="73"/>
      <c r="EI9" s="73"/>
      <c r="EJ9" s="73"/>
      <c r="EK9" s="73"/>
      <c r="EL9" s="73"/>
      <c r="EM9" s="73"/>
      <c r="EN9" s="73"/>
      <c r="EO9" s="73"/>
      <c r="EP9" s="73"/>
      <c r="EQ9" s="73"/>
      <c r="ER9" s="73"/>
      <c r="ES9" s="73"/>
      <c r="ET9" s="73"/>
      <c r="EU9" s="73"/>
      <c r="EV9" s="73"/>
      <c r="EW9" s="73"/>
      <c r="EX9" s="73"/>
      <c r="EY9" s="73"/>
      <c r="EZ9" s="73"/>
      <c r="FA9" s="73"/>
      <c r="FB9" s="73"/>
      <c r="FC9" s="73"/>
      <c r="FD9" s="73"/>
      <c r="FE9" s="73"/>
      <c r="FF9" s="73"/>
      <c r="FG9" s="73"/>
      <c r="FH9" s="73"/>
      <c r="FI9" s="73"/>
      <c r="FJ9" s="73"/>
      <c r="FK9" s="73"/>
      <c r="FL9" s="73"/>
      <c r="FM9" s="73"/>
      <c r="FN9" s="73"/>
      <c r="FO9" s="73"/>
      <c r="FP9" s="73"/>
      <c r="FQ9" s="73"/>
      <c r="FR9" s="73"/>
      <c r="FS9" s="73"/>
      <c r="FT9" s="73"/>
      <c r="FU9" s="73"/>
      <c r="FV9" s="73"/>
      <c r="FW9" s="73"/>
      <c r="FX9" s="73"/>
      <c r="FY9" s="73"/>
      <c r="FZ9" s="73"/>
      <c r="GA9" s="73"/>
      <c r="GB9" s="73"/>
      <c r="GC9" s="73"/>
      <c r="GD9" s="73"/>
      <c r="GE9" s="73"/>
      <c r="GF9" s="73"/>
      <c r="GG9" s="73"/>
      <c r="GH9" s="73"/>
      <c r="GI9" s="73"/>
      <c r="GJ9" s="73"/>
      <c r="GK9" s="73"/>
      <c r="GL9" s="73"/>
      <c r="GM9" s="73"/>
      <c r="GN9" s="73"/>
      <c r="GO9" s="73"/>
      <c r="GP9" s="73"/>
      <c r="GQ9" s="73"/>
      <c r="GR9" s="73"/>
      <c r="GS9" s="73"/>
      <c r="GT9" s="73"/>
      <c r="GU9" s="73"/>
      <c r="GV9" s="73"/>
      <c r="GW9" s="73"/>
      <c r="GX9" s="73"/>
      <c r="GY9" s="73"/>
      <c r="GZ9" s="73"/>
      <c r="HA9" s="73"/>
      <c r="HB9" s="73"/>
      <c r="HC9" s="73"/>
      <c r="HD9" s="73"/>
      <c r="HE9" s="73"/>
      <c r="HF9" s="73"/>
      <c r="HG9" s="73"/>
      <c r="HH9" s="73"/>
      <c r="HI9" s="73"/>
      <c r="HJ9" s="73"/>
      <c r="HK9" s="73"/>
      <c r="HL9" s="73"/>
      <c r="HM9" s="73"/>
      <c r="HN9" s="73"/>
      <c r="HO9" s="73"/>
      <c r="HP9" s="73"/>
      <c r="HQ9" s="73"/>
      <c r="HR9" s="73"/>
      <c r="HS9" s="73"/>
      <c r="HT9" s="73"/>
      <c r="HU9" s="73"/>
      <c r="HV9" s="73"/>
      <c r="HW9" s="73"/>
      <c r="HX9" s="73"/>
      <c r="HY9" s="73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  <c r="IU9" s="73"/>
      <c r="IV9" s="73"/>
    </row>
    <row r="10" spans="1:256" ht="13.5" customHeight="1">
      <c r="A10" s="5"/>
      <c r="B10" s="5"/>
      <c r="C10" s="16" t="s">
        <v>1</v>
      </c>
      <c r="D10" s="17" t="s">
        <v>78</v>
      </c>
      <c r="E10" s="27"/>
      <c r="F10" s="123" t="s">
        <v>2</v>
      </c>
      <c r="G10" s="124"/>
      <c r="H10" s="18" t="s">
        <v>79</v>
      </c>
    </row>
    <row r="11" spans="1:256" ht="15" customHeight="1">
      <c r="A11" s="5"/>
      <c r="B11" s="5"/>
      <c r="C11" s="16" t="s">
        <v>3</v>
      </c>
      <c r="D11" s="18" t="s">
        <v>97</v>
      </c>
      <c r="E11" s="27"/>
      <c r="F11" s="123" t="s">
        <v>95</v>
      </c>
      <c r="G11" s="124"/>
      <c r="H11" s="51">
        <v>60</v>
      </c>
    </row>
    <row r="12" spans="1:256" ht="14.25" customHeight="1">
      <c r="A12" s="5"/>
      <c r="B12" s="5"/>
      <c r="C12" s="16" t="s">
        <v>4</v>
      </c>
      <c r="D12" s="8" t="s">
        <v>55</v>
      </c>
      <c r="E12" s="27"/>
      <c r="F12" s="52" t="s">
        <v>5</v>
      </c>
      <c r="G12" s="13"/>
      <c r="H12" s="9">
        <f>(H9*H11)</f>
        <v>9000000</v>
      </c>
    </row>
    <row r="13" spans="1:256" ht="11.25" customHeight="1">
      <c r="A13" s="5"/>
      <c r="B13" s="5"/>
      <c r="C13" s="16" t="s">
        <v>6</v>
      </c>
      <c r="D13" s="131" t="s">
        <v>114</v>
      </c>
      <c r="E13" s="27"/>
      <c r="F13" s="123" t="s">
        <v>7</v>
      </c>
      <c r="G13" s="124"/>
      <c r="H13" s="18" t="s">
        <v>98</v>
      </c>
    </row>
    <row r="14" spans="1:256" ht="13.5" customHeight="1">
      <c r="A14" s="5"/>
      <c r="B14" s="5"/>
      <c r="C14" s="16" t="s">
        <v>8</v>
      </c>
      <c r="D14" s="131" t="s">
        <v>115</v>
      </c>
      <c r="E14" s="27"/>
      <c r="F14" s="123" t="s">
        <v>9</v>
      </c>
      <c r="G14" s="124"/>
      <c r="H14" s="18" t="s">
        <v>79</v>
      </c>
    </row>
    <row r="15" spans="1:256" ht="15">
      <c r="A15" s="5"/>
      <c r="B15" s="5"/>
      <c r="C15" s="16" t="s">
        <v>10</v>
      </c>
      <c r="D15" s="18" t="s">
        <v>113</v>
      </c>
      <c r="E15" s="27"/>
      <c r="F15" s="127" t="s">
        <v>11</v>
      </c>
      <c r="G15" s="128"/>
      <c r="H15" s="8" t="s">
        <v>99</v>
      </c>
    </row>
    <row r="16" spans="1:256" ht="12" customHeight="1">
      <c r="A16" s="5"/>
      <c r="B16" s="5"/>
      <c r="C16" s="46"/>
      <c r="D16" s="47"/>
      <c r="E16" s="27"/>
      <c r="F16" s="25"/>
      <c r="G16" s="25"/>
      <c r="H16" s="48"/>
    </row>
    <row r="17" spans="1:9" ht="12" customHeight="1">
      <c r="A17" s="5"/>
      <c r="B17" s="5"/>
      <c r="C17" s="129" t="s">
        <v>12</v>
      </c>
      <c r="D17" s="130"/>
      <c r="E17" s="130"/>
      <c r="F17" s="130"/>
      <c r="G17" s="130"/>
      <c r="H17" s="130"/>
    </row>
    <row r="18" spans="1:9" ht="12" customHeight="1">
      <c r="A18" s="5"/>
      <c r="B18" s="5"/>
      <c r="C18" s="29"/>
      <c r="D18" s="30"/>
      <c r="E18" s="24"/>
      <c r="F18" s="30"/>
      <c r="G18" s="29"/>
      <c r="H18" s="29"/>
    </row>
    <row r="19" spans="1:9" ht="12" customHeight="1">
      <c r="A19" s="5"/>
      <c r="B19" s="5"/>
      <c r="C19" s="53" t="s">
        <v>13</v>
      </c>
      <c r="D19" s="31"/>
      <c r="E19" s="32"/>
      <c r="F19" s="31"/>
      <c r="G19" s="31"/>
      <c r="H19" s="31"/>
    </row>
    <row r="20" spans="1:9" ht="24" customHeight="1">
      <c r="A20" s="5"/>
      <c r="B20" s="5"/>
      <c r="C20" s="54" t="s">
        <v>14</v>
      </c>
      <c r="D20" s="54" t="s">
        <v>15</v>
      </c>
      <c r="E20" s="54" t="s">
        <v>105</v>
      </c>
      <c r="F20" s="54" t="s">
        <v>16</v>
      </c>
      <c r="G20" s="54" t="s">
        <v>17</v>
      </c>
      <c r="H20" s="54" t="s">
        <v>18</v>
      </c>
    </row>
    <row r="21" spans="1:9" ht="12.75" customHeight="1">
      <c r="A21" s="5"/>
      <c r="B21" s="5"/>
      <c r="C21" s="6" t="s">
        <v>63</v>
      </c>
      <c r="D21" s="7" t="s">
        <v>19</v>
      </c>
      <c r="E21" s="19">
        <v>2</v>
      </c>
      <c r="F21" s="7" t="s">
        <v>87</v>
      </c>
      <c r="G21" s="9">
        <v>30000</v>
      </c>
      <c r="H21" s="9">
        <f>(E21*G21)</f>
        <v>60000</v>
      </c>
    </row>
    <row r="22" spans="1:9" ht="12.75" customHeight="1">
      <c r="A22" s="5"/>
      <c r="B22" s="5"/>
      <c r="C22" s="52" t="s">
        <v>81</v>
      </c>
      <c r="D22" s="7" t="s">
        <v>19</v>
      </c>
      <c r="E22" s="19">
        <v>2</v>
      </c>
      <c r="F22" s="7" t="s">
        <v>82</v>
      </c>
      <c r="G22" s="9">
        <v>30000</v>
      </c>
      <c r="H22" s="9">
        <f t="shared" ref="H22:H28" si="0">(E22*G22)</f>
        <v>60000</v>
      </c>
    </row>
    <row r="23" spans="1:9" ht="12.75" customHeight="1">
      <c r="A23" s="5"/>
      <c r="B23" s="5"/>
      <c r="C23" s="6" t="s">
        <v>56</v>
      </c>
      <c r="D23" s="7" t="s">
        <v>19</v>
      </c>
      <c r="E23" s="19">
        <v>4</v>
      </c>
      <c r="F23" s="7" t="s">
        <v>83</v>
      </c>
      <c r="G23" s="9">
        <v>30000</v>
      </c>
      <c r="H23" s="9">
        <f t="shared" si="0"/>
        <v>120000</v>
      </c>
    </row>
    <row r="24" spans="1:9" ht="12.75" customHeight="1">
      <c r="A24" s="5"/>
      <c r="B24" s="5"/>
      <c r="C24" s="6" t="s">
        <v>100</v>
      </c>
      <c r="D24" s="7" t="s">
        <v>19</v>
      </c>
      <c r="E24" s="19">
        <v>2</v>
      </c>
      <c r="F24" s="7" t="s">
        <v>84</v>
      </c>
      <c r="G24" s="9">
        <v>30000</v>
      </c>
      <c r="H24" s="9">
        <f t="shared" si="0"/>
        <v>60000</v>
      </c>
    </row>
    <row r="25" spans="1:9" ht="12.75" customHeight="1">
      <c r="A25" s="5"/>
      <c r="B25" s="5"/>
      <c r="C25" s="6" t="s">
        <v>75</v>
      </c>
      <c r="D25" s="7" t="s">
        <v>19</v>
      </c>
      <c r="E25" s="19">
        <v>8</v>
      </c>
      <c r="F25" s="7" t="s">
        <v>85</v>
      </c>
      <c r="G25" s="9">
        <v>30000</v>
      </c>
      <c r="H25" s="9">
        <f t="shared" si="0"/>
        <v>240000</v>
      </c>
    </row>
    <row r="26" spans="1:9" ht="12.75" customHeight="1">
      <c r="A26" s="5"/>
      <c r="B26" s="5"/>
      <c r="C26" s="6" t="s">
        <v>76</v>
      </c>
      <c r="D26" s="7" t="s">
        <v>19</v>
      </c>
      <c r="E26" s="19">
        <v>2</v>
      </c>
      <c r="F26" s="7" t="s">
        <v>83</v>
      </c>
      <c r="G26" s="9">
        <v>30000</v>
      </c>
      <c r="H26" s="9">
        <f t="shared" si="0"/>
        <v>60000</v>
      </c>
    </row>
    <row r="27" spans="1:9" ht="12.75" customHeight="1">
      <c r="A27" s="5"/>
      <c r="B27" s="5"/>
      <c r="C27" s="6" t="s">
        <v>106</v>
      </c>
      <c r="D27" s="7" t="s">
        <v>19</v>
      </c>
      <c r="E27" s="19">
        <v>50</v>
      </c>
      <c r="F27" s="7" t="s">
        <v>107</v>
      </c>
      <c r="G27" s="9">
        <v>30000</v>
      </c>
      <c r="H27" s="9">
        <f t="shared" si="0"/>
        <v>1500000</v>
      </c>
    </row>
    <row r="28" spans="1:9" ht="12.75" customHeight="1">
      <c r="A28" s="5"/>
      <c r="B28" s="5"/>
      <c r="C28" s="6" t="s">
        <v>86</v>
      </c>
      <c r="D28" s="7" t="s">
        <v>19</v>
      </c>
      <c r="E28" s="19">
        <v>4</v>
      </c>
      <c r="F28" s="7" t="s">
        <v>82</v>
      </c>
      <c r="G28" s="9">
        <v>30000</v>
      </c>
      <c r="H28" s="9">
        <f t="shared" si="0"/>
        <v>120000</v>
      </c>
    </row>
    <row r="29" spans="1:9" ht="12.75" customHeight="1">
      <c r="A29" s="5"/>
      <c r="B29" s="5"/>
      <c r="C29" s="76" t="s">
        <v>20</v>
      </c>
      <c r="D29" s="77"/>
      <c r="E29" s="77"/>
      <c r="F29" s="77"/>
      <c r="G29" s="78"/>
      <c r="H29" s="55">
        <f>SUM(H21:H28)</f>
        <v>2220000</v>
      </c>
      <c r="I29" s="4"/>
    </row>
    <row r="30" spans="1:9" ht="12" customHeight="1">
      <c r="A30" s="5"/>
      <c r="B30" s="5"/>
      <c r="C30" s="25"/>
      <c r="D30" s="25"/>
      <c r="E30" s="27"/>
      <c r="F30" s="25"/>
      <c r="G30" s="26"/>
      <c r="H30" s="26"/>
    </row>
    <row r="31" spans="1:9" ht="12" customHeight="1">
      <c r="A31" s="5"/>
      <c r="B31" s="5"/>
      <c r="C31" s="53" t="s">
        <v>21</v>
      </c>
      <c r="D31" s="79"/>
      <c r="E31" s="79"/>
      <c r="F31" s="79"/>
      <c r="G31" s="80"/>
      <c r="H31" s="80"/>
    </row>
    <row r="32" spans="1:9" ht="24" customHeight="1">
      <c r="A32" s="5"/>
      <c r="B32" s="5"/>
      <c r="C32" s="56" t="s">
        <v>14</v>
      </c>
      <c r="D32" s="54" t="s">
        <v>15</v>
      </c>
      <c r="E32" s="54" t="s">
        <v>105</v>
      </c>
      <c r="F32" s="56" t="s">
        <v>16</v>
      </c>
      <c r="G32" s="54" t="s">
        <v>17</v>
      </c>
      <c r="H32" s="56" t="s">
        <v>18</v>
      </c>
    </row>
    <row r="33" spans="1:12" ht="12" customHeight="1">
      <c r="A33" s="5"/>
      <c r="B33" s="5"/>
      <c r="C33" s="118" t="s">
        <v>111</v>
      </c>
      <c r="D33" s="82"/>
      <c r="E33" s="82"/>
      <c r="F33" s="82"/>
      <c r="G33" s="81"/>
      <c r="H33" s="81"/>
    </row>
    <row r="34" spans="1:12" ht="12" customHeight="1">
      <c r="A34" s="5"/>
      <c r="B34" s="5"/>
      <c r="C34" s="76" t="s">
        <v>22</v>
      </c>
      <c r="D34" s="77"/>
      <c r="E34" s="77"/>
      <c r="F34" s="77"/>
      <c r="G34" s="78"/>
      <c r="H34" s="78"/>
    </row>
    <row r="35" spans="1:12" ht="12" customHeight="1">
      <c r="A35" s="5"/>
      <c r="B35" s="5"/>
      <c r="C35" s="83"/>
      <c r="D35" s="83"/>
      <c r="E35" s="72"/>
      <c r="F35" s="83"/>
      <c r="G35" s="84"/>
      <c r="H35" s="84"/>
    </row>
    <row r="36" spans="1:12" ht="12" customHeight="1">
      <c r="A36" s="5"/>
      <c r="B36" s="5"/>
      <c r="C36" s="53" t="s">
        <v>23</v>
      </c>
      <c r="D36" s="79"/>
      <c r="E36" s="79"/>
      <c r="F36" s="79"/>
      <c r="G36" s="80"/>
      <c r="H36" s="80"/>
    </row>
    <row r="37" spans="1:12" ht="24" customHeight="1">
      <c r="A37" s="5"/>
      <c r="B37" s="5"/>
      <c r="C37" s="57" t="s">
        <v>14</v>
      </c>
      <c r="D37" s="56" t="s">
        <v>15</v>
      </c>
      <c r="E37" s="56" t="s">
        <v>105</v>
      </c>
      <c r="F37" s="56" t="s">
        <v>16</v>
      </c>
      <c r="G37" s="54" t="s">
        <v>17</v>
      </c>
      <c r="H37" s="56" t="s">
        <v>18</v>
      </c>
    </row>
    <row r="38" spans="1:12" ht="12.75" customHeight="1">
      <c r="A38" s="5"/>
      <c r="B38" s="5"/>
      <c r="C38" s="58" t="s">
        <v>88</v>
      </c>
      <c r="D38" s="7" t="s">
        <v>104</v>
      </c>
      <c r="E38" s="19">
        <v>0.4</v>
      </c>
      <c r="F38" s="7" t="s">
        <v>87</v>
      </c>
      <c r="G38" s="9">
        <v>195000</v>
      </c>
      <c r="H38" s="10">
        <f>E38*G38</f>
        <v>78000</v>
      </c>
    </row>
    <row r="39" spans="1:12" ht="12.75" customHeight="1">
      <c r="A39" s="5"/>
      <c r="B39" s="5"/>
      <c r="C39" s="58" t="s">
        <v>61</v>
      </c>
      <c r="D39" s="7" t="s">
        <v>104</v>
      </c>
      <c r="E39" s="19">
        <v>0.4</v>
      </c>
      <c r="F39" s="7" t="s">
        <v>87</v>
      </c>
      <c r="G39" s="9">
        <v>195000</v>
      </c>
      <c r="H39" s="10">
        <f t="shared" ref="H39:H44" si="1">E39*G39</f>
        <v>78000</v>
      </c>
    </row>
    <row r="40" spans="1:12" ht="12.75" customHeight="1">
      <c r="A40" s="5"/>
      <c r="B40" s="5"/>
      <c r="C40" s="59" t="s">
        <v>57</v>
      </c>
      <c r="D40" s="7" t="s">
        <v>104</v>
      </c>
      <c r="E40" s="19">
        <v>0.1</v>
      </c>
      <c r="F40" s="7" t="s">
        <v>87</v>
      </c>
      <c r="G40" s="9">
        <v>195000</v>
      </c>
      <c r="H40" s="10">
        <f t="shared" si="1"/>
        <v>19500</v>
      </c>
    </row>
    <row r="41" spans="1:12" ht="12.75" customHeight="1">
      <c r="A41" s="5"/>
      <c r="B41" s="5"/>
      <c r="C41" s="58" t="s">
        <v>64</v>
      </c>
      <c r="D41" s="7" t="s">
        <v>104</v>
      </c>
      <c r="E41" s="19">
        <v>0.1</v>
      </c>
      <c r="F41" s="7" t="s">
        <v>83</v>
      </c>
      <c r="G41" s="9">
        <v>195000</v>
      </c>
      <c r="H41" s="10">
        <f t="shared" si="1"/>
        <v>19500</v>
      </c>
    </row>
    <row r="42" spans="1:12" ht="12.75" customHeight="1">
      <c r="A42" s="5"/>
      <c r="B42" s="5"/>
      <c r="C42" s="58" t="s">
        <v>112</v>
      </c>
      <c r="D42" s="7" t="s">
        <v>104</v>
      </c>
      <c r="E42" s="19">
        <v>0.1</v>
      </c>
      <c r="F42" s="7" t="s">
        <v>84</v>
      </c>
      <c r="G42" s="9">
        <v>195000</v>
      </c>
      <c r="H42" s="10">
        <f t="shared" si="1"/>
        <v>19500</v>
      </c>
    </row>
    <row r="43" spans="1:12" ht="12.75" customHeight="1">
      <c r="A43" s="5"/>
      <c r="B43" s="5"/>
      <c r="C43" s="58" t="s">
        <v>65</v>
      </c>
      <c r="D43" s="7" t="s">
        <v>104</v>
      </c>
      <c r="E43" s="19">
        <v>0.1</v>
      </c>
      <c r="F43" s="7" t="s">
        <v>84</v>
      </c>
      <c r="G43" s="9">
        <v>195000</v>
      </c>
      <c r="H43" s="10">
        <f t="shared" si="1"/>
        <v>19500</v>
      </c>
    </row>
    <row r="44" spans="1:12" ht="12.75" customHeight="1">
      <c r="A44" s="5"/>
      <c r="B44" s="5"/>
      <c r="C44" s="58" t="s">
        <v>58</v>
      </c>
      <c r="D44" s="7" t="s">
        <v>104</v>
      </c>
      <c r="E44" s="19">
        <v>0.1</v>
      </c>
      <c r="F44" s="7" t="s">
        <v>84</v>
      </c>
      <c r="G44" s="9">
        <v>195000</v>
      </c>
      <c r="H44" s="10">
        <f t="shared" si="1"/>
        <v>19500</v>
      </c>
    </row>
    <row r="45" spans="1:12" ht="12.75" customHeight="1">
      <c r="A45" s="5"/>
      <c r="B45" s="5"/>
      <c r="C45" s="76" t="s">
        <v>24</v>
      </c>
      <c r="D45" s="77"/>
      <c r="E45" s="77"/>
      <c r="F45" s="77"/>
      <c r="G45" s="78"/>
      <c r="H45" s="55">
        <f>SUM(H38:H44)</f>
        <v>253500</v>
      </c>
    </row>
    <row r="46" spans="1:12" ht="12" customHeight="1">
      <c r="A46" s="5"/>
      <c r="B46" s="5"/>
      <c r="C46" s="83"/>
      <c r="D46" s="83"/>
      <c r="E46" s="72"/>
      <c r="F46" s="83"/>
      <c r="G46" s="84"/>
      <c r="H46" s="84"/>
    </row>
    <row r="47" spans="1:12" ht="12" customHeight="1">
      <c r="A47" s="5"/>
      <c r="B47" s="5"/>
      <c r="C47" s="53" t="s">
        <v>25</v>
      </c>
      <c r="D47" s="79"/>
      <c r="E47" s="79"/>
      <c r="F47" s="79"/>
      <c r="G47" s="80"/>
      <c r="H47" s="80"/>
    </row>
    <row r="48" spans="1:12" ht="24" customHeight="1">
      <c r="A48" s="5"/>
      <c r="B48" s="5"/>
      <c r="C48" s="54" t="s">
        <v>26</v>
      </c>
      <c r="D48" s="54" t="s">
        <v>27</v>
      </c>
      <c r="E48" s="54" t="s">
        <v>28</v>
      </c>
      <c r="F48" s="54" t="s">
        <v>16</v>
      </c>
      <c r="G48" s="54" t="s">
        <v>17</v>
      </c>
      <c r="H48" s="54" t="s">
        <v>18</v>
      </c>
      <c r="L48" s="2"/>
    </row>
    <row r="49" spans="1:8" ht="12.75" customHeight="1">
      <c r="A49" s="5"/>
      <c r="B49" s="5"/>
      <c r="C49" s="11" t="s">
        <v>29</v>
      </c>
      <c r="D49" s="15" t="s">
        <v>59</v>
      </c>
      <c r="E49" s="20">
        <v>11</v>
      </c>
      <c r="F49" s="15" t="s">
        <v>89</v>
      </c>
      <c r="G49" s="14">
        <v>67276</v>
      </c>
      <c r="H49" s="14">
        <f>(E49*G49)</f>
        <v>740036</v>
      </c>
    </row>
    <row r="50" spans="1:8" ht="12.75" customHeight="1">
      <c r="A50" s="5"/>
      <c r="B50" s="5"/>
      <c r="C50" s="11" t="s">
        <v>30</v>
      </c>
      <c r="D50" s="12"/>
      <c r="E50" s="12"/>
      <c r="F50" s="12"/>
      <c r="G50" s="14"/>
      <c r="H50" s="14"/>
    </row>
    <row r="51" spans="1:8" ht="12.75" customHeight="1">
      <c r="A51" s="5"/>
      <c r="B51" s="5"/>
      <c r="C51" s="21" t="s">
        <v>66</v>
      </c>
      <c r="D51" s="15" t="s">
        <v>59</v>
      </c>
      <c r="E51" s="20">
        <v>250</v>
      </c>
      <c r="F51" s="15" t="s">
        <v>82</v>
      </c>
      <c r="G51" s="14">
        <v>1160</v>
      </c>
      <c r="H51" s="14">
        <f>(E51*G51)</f>
        <v>290000</v>
      </c>
    </row>
    <row r="52" spans="1:8" ht="12.75" customHeight="1">
      <c r="A52" s="5"/>
      <c r="B52" s="5"/>
      <c r="C52" s="21" t="s">
        <v>90</v>
      </c>
      <c r="D52" s="15" t="s">
        <v>59</v>
      </c>
      <c r="E52" s="20">
        <v>300</v>
      </c>
      <c r="F52" s="15" t="s">
        <v>80</v>
      </c>
      <c r="G52" s="14">
        <v>1390</v>
      </c>
      <c r="H52" s="14">
        <f>(E52*G52)</f>
        <v>417000</v>
      </c>
    </row>
    <row r="53" spans="1:8" ht="12.75" customHeight="1">
      <c r="A53" s="5"/>
      <c r="B53" s="5"/>
      <c r="C53" s="11" t="s">
        <v>70</v>
      </c>
      <c r="D53" s="12"/>
      <c r="E53" s="12"/>
      <c r="F53" s="12"/>
      <c r="G53" s="14"/>
      <c r="H53" s="14"/>
    </row>
    <row r="54" spans="1:8" ht="11.25" customHeight="1">
      <c r="C54" s="21" t="s">
        <v>91</v>
      </c>
      <c r="D54" s="15" t="s">
        <v>62</v>
      </c>
      <c r="E54" s="20">
        <v>1.5</v>
      </c>
      <c r="F54" s="15" t="s">
        <v>92</v>
      </c>
      <c r="G54" s="14">
        <v>58584</v>
      </c>
      <c r="H54" s="14">
        <f t="shared" ref="H54" si="2">(E54*G54)</f>
        <v>87876</v>
      </c>
    </row>
    <row r="55" spans="1:8" ht="12.75" customHeight="1">
      <c r="A55" s="5"/>
      <c r="B55" s="5"/>
      <c r="C55" s="22" t="s">
        <v>71</v>
      </c>
      <c r="D55" s="15"/>
      <c r="E55" s="20"/>
      <c r="F55" s="15"/>
      <c r="G55" s="14"/>
      <c r="H55" s="14"/>
    </row>
    <row r="56" spans="1:8" ht="12.75" customHeight="1">
      <c r="A56" s="5"/>
      <c r="B56" s="5"/>
      <c r="C56" s="21" t="s">
        <v>67</v>
      </c>
      <c r="D56" s="12" t="s">
        <v>59</v>
      </c>
      <c r="E56" s="12">
        <v>4</v>
      </c>
      <c r="F56" s="12" t="s">
        <v>77</v>
      </c>
      <c r="G56" s="14">
        <v>7000</v>
      </c>
      <c r="H56" s="14">
        <f t="shared" ref="H56" si="3">(E56*G56)</f>
        <v>28000</v>
      </c>
    </row>
    <row r="57" spans="1:8" ht="12.75" customHeight="1">
      <c r="A57" s="5"/>
      <c r="B57" s="5"/>
      <c r="C57" s="22" t="s">
        <v>72</v>
      </c>
      <c r="D57" s="12"/>
      <c r="E57" s="20"/>
      <c r="F57" s="15"/>
      <c r="G57" s="14"/>
      <c r="H57" s="14"/>
    </row>
    <row r="58" spans="1:8" ht="12.75" customHeight="1">
      <c r="A58" s="5"/>
      <c r="B58" s="5"/>
      <c r="C58" s="21" t="s">
        <v>93</v>
      </c>
      <c r="D58" s="12" t="s">
        <v>62</v>
      </c>
      <c r="E58" s="20">
        <v>1</v>
      </c>
      <c r="F58" s="13" t="s">
        <v>80</v>
      </c>
      <c r="G58" s="14">
        <v>11800</v>
      </c>
      <c r="H58" s="14">
        <f t="shared" ref="H58:H59" si="4">(E58*G58)</f>
        <v>11800</v>
      </c>
    </row>
    <row r="59" spans="1:8" ht="12.75" customHeight="1">
      <c r="A59" s="5"/>
      <c r="B59" s="5"/>
      <c r="C59" s="21" t="s">
        <v>68</v>
      </c>
      <c r="D59" s="12" t="s">
        <v>62</v>
      </c>
      <c r="E59" s="20">
        <v>0.5</v>
      </c>
      <c r="F59" s="15" t="s">
        <v>73</v>
      </c>
      <c r="G59" s="14">
        <v>39000</v>
      </c>
      <c r="H59" s="14">
        <f t="shared" si="4"/>
        <v>19500</v>
      </c>
    </row>
    <row r="60" spans="1:8" ht="13.5" customHeight="1">
      <c r="A60" s="5"/>
      <c r="B60" s="5"/>
      <c r="C60" s="77" t="s">
        <v>69</v>
      </c>
      <c r="D60" s="77"/>
      <c r="E60" s="77"/>
      <c r="F60" s="77"/>
      <c r="G60" s="78"/>
      <c r="H60" s="55">
        <f>SUM(H49:H59)</f>
        <v>1594212</v>
      </c>
    </row>
    <row r="61" spans="1:8" ht="12" customHeight="1">
      <c r="A61" s="5"/>
      <c r="B61" s="5"/>
      <c r="C61" s="119"/>
      <c r="D61" s="83"/>
      <c r="E61" s="72"/>
      <c r="F61" s="72"/>
      <c r="G61" s="84"/>
      <c r="H61" s="84"/>
    </row>
    <row r="62" spans="1:8" ht="12" customHeight="1">
      <c r="A62" s="5"/>
      <c r="B62" s="5"/>
      <c r="C62" s="53" t="s">
        <v>31</v>
      </c>
      <c r="D62" s="79"/>
      <c r="E62" s="79"/>
      <c r="F62" s="79"/>
      <c r="G62" s="80"/>
      <c r="H62" s="80"/>
    </row>
    <row r="63" spans="1:8" ht="24" customHeight="1">
      <c r="A63" s="5"/>
      <c r="B63" s="5"/>
      <c r="C63" s="56" t="s">
        <v>32</v>
      </c>
      <c r="D63" s="120" t="s">
        <v>27</v>
      </c>
      <c r="E63" s="54" t="s">
        <v>28</v>
      </c>
      <c r="F63" s="56" t="s">
        <v>16</v>
      </c>
      <c r="G63" s="54" t="s">
        <v>17</v>
      </c>
      <c r="H63" s="56" t="s">
        <v>18</v>
      </c>
    </row>
    <row r="64" spans="1:8" ht="12.75" customHeight="1">
      <c r="A64" s="5"/>
      <c r="B64" s="5"/>
      <c r="C64" s="115" t="s">
        <v>108</v>
      </c>
      <c r="D64" s="15" t="s">
        <v>60</v>
      </c>
      <c r="E64" s="116">
        <v>1</v>
      </c>
      <c r="F64" s="7" t="s">
        <v>94</v>
      </c>
      <c r="G64" s="14">
        <v>30000</v>
      </c>
      <c r="H64" s="14">
        <f>G64*E64</f>
        <v>30000</v>
      </c>
    </row>
    <row r="65" spans="1:8" ht="13.5" customHeight="1">
      <c r="A65" s="5"/>
      <c r="B65" s="5"/>
      <c r="C65" s="76" t="s">
        <v>33</v>
      </c>
      <c r="D65" s="77"/>
      <c r="E65" s="77"/>
      <c r="F65" s="77"/>
      <c r="G65" s="78"/>
      <c r="H65" s="55">
        <f>SUM(H64:H64)</f>
        <v>30000</v>
      </c>
    </row>
    <row r="66" spans="1:8" ht="12" customHeight="1">
      <c r="A66" s="5"/>
      <c r="B66" s="5"/>
      <c r="C66" s="83"/>
      <c r="D66" s="83"/>
      <c r="E66" s="72"/>
      <c r="F66" s="83"/>
      <c r="G66" s="84"/>
      <c r="H66" s="84"/>
    </row>
    <row r="67" spans="1:8" ht="12" customHeight="1">
      <c r="A67" s="5"/>
      <c r="B67" s="5"/>
      <c r="C67" s="60" t="s">
        <v>34</v>
      </c>
      <c r="D67" s="61"/>
      <c r="E67" s="62"/>
      <c r="F67" s="61"/>
      <c r="G67" s="61"/>
      <c r="H67" s="63">
        <f>H29+H45+H60+H65</f>
        <v>4097712</v>
      </c>
    </row>
    <row r="68" spans="1:8" ht="12" customHeight="1">
      <c r="A68" s="5"/>
      <c r="B68" s="5"/>
      <c r="C68" s="64" t="s">
        <v>35</v>
      </c>
      <c r="D68" s="35"/>
      <c r="E68" s="36"/>
      <c r="F68" s="35"/>
      <c r="G68" s="35"/>
      <c r="H68" s="65">
        <f>H67*0.05</f>
        <v>204885.6</v>
      </c>
    </row>
    <row r="69" spans="1:8" ht="12" customHeight="1">
      <c r="A69" s="5"/>
      <c r="B69" s="5"/>
      <c r="C69" s="66" t="s">
        <v>36</v>
      </c>
      <c r="D69" s="33"/>
      <c r="E69" s="34"/>
      <c r="F69" s="33"/>
      <c r="G69" s="33"/>
      <c r="H69" s="67">
        <f>H68+H67</f>
        <v>4302597.5999999996</v>
      </c>
    </row>
    <row r="70" spans="1:8" ht="12" customHeight="1">
      <c r="A70" s="5"/>
      <c r="B70" s="5"/>
      <c r="C70" s="64" t="s">
        <v>37</v>
      </c>
      <c r="D70" s="35"/>
      <c r="E70" s="36"/>
      <c r="F70" s="35"/>
      <c r="G70" s="35"/>
      <c r="H70" s="65">
        <f>H12</f>
        <v>9000000</v>
      </c>
    </row>
    <row r="71" spans="1:8" ht="12" customHeight="1">
      <c r="A71" s="5"/>
      <c r="B71" s="5"/>
      <c r="C71" s="68" t="s">
        <v>38</v>
      </c>
      <c r="D71" s="69"/>
      <c r="E71" s="70"/>
      <c r="F71" s="69"/>
      <c r="G71" s="69"/>
      <c r="H71" s="114">
        <f>H70-H69</f>
        <v>4697402.4000000004</v>
      </c>
    </row>
    <row r="72" spans="1:8" ht="12" customHeight="1">
      <c r="A72" s="5"/>
      <c r="B72" s="5"/>
      <c r="C72" s="41" t="s">
        <v>110</v>
      </c>
      <c r="D72" s="37"/>
      <c r="E72" s="38"/>
      <c r="F72" s="37"/>
      <c r="G72" s="37"/>
      <c r="H72" s="85"/>
    </row>
    <row r="73" spans="1:8" ht="12.75" customHeight="1" thickBot="1">
      <c r="A73" s="5"/>
      <c r="B73" s="5"/>
      <c r="C73" s="42"/>
      <c r="D73" s="37"/>
      <c r="E73" s="38"/>
      <c r="F73" s="37"/>
      <c r="G73" s="37"/>
      <c r="H73" s="85"/>
    </row>
    <row r="74" spans="1:8" ht="12" customHeight="1">
      <c r="A74" s="5"/>
      <c r="B74" s="5"/>
      <c r="C74" s="88" t="s">
        <v>109</v>
      </c>
      <c r="D74" s="89"/>
      <c r="E74" s="90"/>
      <c r="F74" s="89"/>
      <c r="G74" s="91"/>
      <c r="H74" s="85"/>
    </row>
    <row r="75" spans="1:8" ht="12" customHeight="1">
      <c r="A75" s="5"/>
      <c r="B75" s="5"/>
      <c r="C75" s="92" t="s">
        <v>39</v>
      </c>
      <c r="D75" s="39"/>
      <c r="E75" s="40"/>
      <c r="F75" s="39"/>
      <c r="G75" s="93"/>
      <c r="H75" s="85"/>
    </row>
    <row r="76" spans="1:8" ht="12" customHeight="1">
      <c r="A76" s="5"/>
      <c r="B76" s="5"/>
      <c r="C76" s="92" t="s">
        <v>40</v>
      </c>
      <c r="D76" s="39"/>
      <c r="E76" s="40"/>
      <c r="F76" s="39"/>
      <c r="G76" s="93"/>
      <c r="H76" s="85"/>
    </row>
    <row r="77" spans="1:8" ht="12" customHeight="1">
      <c r="A77" s="5"/>
      <c r="B77" s="5"/>
      <c r="C77" s="92" t="s">
        <v>41</v>
      </c>
      <c r="D77" s="39"/>
      <c r="E77" s="40"/>
      <c r="F77" s="39"/>
      <c r="G77" s="93"/>
      <c r="H77" s="85"/>
    </row>
    <row r="78" spans="1:8" ht="12" customHeight="1">
      <c r="A78" s="5"/>
      <c r="B78" s="5"/>
      <c r="C78" s="92" t="s">
        <v>42</v>
      </c>
      <c r="D78" s="39"/>
      <c r="E78" s="40"/>
      <c r="F78" s="39"/>
      <c r="G78" s="93"/>
      <c r="H78" s="85"/>
    </row>
    <row r="79" spans="1:8" ht="12" customHeight="1">
      <c r="A79" s="5"/>
      <c r="B79" s="5"/>
      <c r="C79" s="92" t="s">
        <v>43</v>
      </c>
      <c r="D79" s="39"/>
      <c r="E79" s="40"/>
      <c r="F79" s="39"/>
      <c r="G79" s="93"/>
      <c r="H79" s="85"/>
    </row>
    <row r="80" spans="1:8" ht="12.75" customHeight="1" thickBot="1">
      <c r="A80" s="5"/>
      <c r="B80" s="5"/>
      <c r="C80" s="94" t="s">
        <v>44</v>
      </c>
      <c r="D80" s="95"/>
      <c r="E80" s="96"/>
      <c r="F80" s="95"/>
      <c r="G80" s="97"/>
      <c r="H80" s="85"/>
    </row>
    <row r="81" spans="1:8" ht="12.75" customHeight="1">
      <c r="A81" s="5"/>
      <c r="B81" s="5"/>
      <c r="C81" s="42"/>
      <c r="D81" s="39"/>
      <c r="E81" s="40"/>
      <c r="F81" s="39"/>
      <c r="G81" s="39"/>
      <c r="H81" s="85"/>
    </row>
    <row r="82" spans="1:8" ht="15" customHeight="1">
      <c r="A82" s="5"/>
      <c r="B82" s="5"/>
      <c r="C82" s="122" t="s">
        <v>45</v>
      </c>
      <c r="D82" s="122"/>
      <c r="E82" s="98"/>
      <c r="F82" s="43"/>
      <c r="G82" s="43"/>
      <c r="H82" s="85"/>
    </row>
    <row r="83" spans="1:8" ht="12" customHeight="1">
      <c r="A83" s="5"/>
      <c r="B83" s="5"/>
      <c r="C83" s="99" t="s">
        <v>32</v>
      </c>
      <c r="D83" s="100" t="s">
        <v>46</v>
      </c>
      <c r="E83" s="121" t="s">
        <v>47</v>
      </c>
      <c r="F83" s="43"/>
      <c r="G83" s="43"/>
      <c r="H83" s="85"/>
    </row>
    <row r="84" spans="1:8" ht="12" customHeight="1">
      <c r="A84" s="5"/>
      <c r="B84" s="5"/>
      <c r="C84" s="101" t="s">
        <v>48</v>
      </c>
      <c r="D84" s="113">
        <f>H29</f>
        <v>2220000</v>
      </c>
      <c r="E84" s="102">
        <f>(D84/D90)</f>
        <v>0.51596737747448196</v>
      </c>
      <c r="F84" s="43"/>
      <c r="G84" s="43"/>
      <c r="H84" s="85"/>
    </row>
    <row r="85" spans="1:8" ht="12" customHeight="1">
      <c r="A85" s="5"/>
      <c r="B85" s="5"/>
      <c r="C85" s="101" t="s">
        <v>49</v>
      </c>
      <c r="D85" s="103">
        <v>0</v>
      </c>
      <c r="E85" s="102">
        <v>0</v>
      </c>
      <c r="F85" s="43"/>
      <c r="G85" s="43"/>
      <c r="H85" s="85"/>
    </row>
    <row r="86" spans="1:8" ht="12" customHeight="1">
      <c r="A86" s="5"/>
      <c r="B86" s="5"/>
      <c r="C86" s="101" t="s">
        <v>50</v>
      </c>
      <c r="D86" s="104">
        <f>H45</f>
        <v>253500</v>
      </c>
      <c r="E86" s="102">
        <f>(D86/D90)</f>
        <v>5.8917896481883412E-2</v>
      </c>
      <c r="F86" s="43"/>
      <c r="G86" s="43"/>
      <c r="H86" s="85"/>
    </row>
    <row r="87" spans="1:8" ht="12" customHeight="1">
      <c r="A87" s="5"/>
      <c r="B87" s="5"/>
      <c r="C87" s="101" t="s">
        <v>26</v>
      </c>
      <c r="D87" s="104">
        <f>H60</f>
        <v>1594212</v>
      </c>
      <c r="E87" s="102">
        <f>(D87/D90)</f>
        <v>0.37052314629655353</v>
      </c>
      <c r="F87" s="43"/>
      <c r="G87" s="43"/>
      <c r="H87" s="85"/>
    </row>
    <row r="88" spans="1:8" ht="12" customHeight="1">
      <c r="A88" s="5"/>
      <c r="B88" s="5"/>
      <c r="C88" s="101" t="s">
        <v>51</v>
      </c>
      <c r="D88" s="105">
        <f>H65</f>
        <v>30000</v>
      </c>
      <c r="E88" s="102">
        <f>(D88/D90)</f>
        <v>6.9725321280335404E-3</v>
      </c>
      <c r="F88" s="44"/>
      <c r="G88" s="44"/>
      <c r="H88" s="85"/>
    </row>
    <row r="89" spans="1:8" ht="12" customHeight="1">
      <c r="A89" s="5"/>
      <c r="B89" s="5"/>
      <c r="C89" s="101" t="s">
        <v>52</v>
      </c>
      <c r="D89" s="105">
        <f>H68</f>
        <v>204885.6</v>
      </c>
      <c r="E89" s="102">
        <f>(D89/D90)</f>
        <v>4.7619047619047623E-2</v>
      </c>
      <c r="F89" s="44"/>
      <c r="G89" s="44"/>
      <c r="H89" s="85"/>
    </row>
    <row r="90" spans="1:8" ht="12.75" customHeight="1">
      <c r="A90" s="5"/>
      <c r="B90" s="5"/>
      <c r="C90" s="99" t="s">
        <v>53</v>
      </c>
      <c r="D90" s="106">
        <f>SUM(D84:D89)</f>
        <v>4302597.5999999996</v>
      </c>
      <c r="E90" s="107">
        <f>SUM(E84:E89)</f>
        <v>1</v>
      </c>
      <c r="F90" s="44"/>
      <c r="G90" s="44"/>
      <c r="H90" s="85"/>
    </row>
    <row r="91" spans="1:8" ht="12" customHeight="1">
      <c r="A91" s="5"/>
      <c r="B91" s="5"/>
      <c r="C91" s="42"/>
      <c r="D91" s="37"/>
      <c r="E91" s="38"/>
      <c r="F91" s="37"/>
      <c r="G91" s="37"/>
      <c r="H91" s="85"/>
    </row>
    <row r="92" spans="1:8" ht="12.75" customHeight="1">
      <c r="A92" s="5"/>
      <c r="B92" s="5"/>
      <c r="C92" s="86"/>
      <c r="D92" s="37"/>
      <c r="E92" s="38"/>
      <c r="F92" s="37"/>
      <c r="G92" s="37"/>
      <c r="H92" s="85"/>
    </row>
    <row r="93" spans="1:8" ht="12" customHeight="1">
      <c r="A93" s="5"/>
      <c r="B93" s="5"/>
      <c r="C93" s="108"/>
      <c r="D93" s="109" t="s">
        <v>101</v>
      </c>
      <c r="E93" s="110"/>
      <c r="F93" s="108"/>
      <c r="G93" s="44"/>
      <c r="H93" s="85"/>
    </row>
    <row r="94" spans="1:8" ht="12" customHeight="1">
      <c r="A94" s="5"/>
      <c r="B94" s="5"/>
      <c r="C94" s="99" t="s">
        <v>102</v>
      </c>
      <c r="D94" s="111">
        <v>120000</v>
      </c>
      <c r="E94" s="112">
        <v>150000</v>
      </c>
      <c r="F94" s="111">
        <v>170000</v>
      </c>
      <c r="G94" s="45"/>
      <c r="H94" s="87"/>
    </row>
    <row r="95" spans="1:8" ht="12.75" customHeight="1">
      <c r="A95" s="5"/>
      <c r="B95" s="5"/>
      <c r="C95" s="99" t="s">
        <v>103</v>
      </c>
      <c r="D95" s="111">
        <f>D90/D94</f>
        <v>35.854979999999998</v>
      </c>
      <c r="E95" s="112">
        <f>D90/E94</f>
        <v>28.683983999999999</v>
      </c>
      <c r="F95" s="111">
        <f>D90/F94</f>
        <v>25.309397647058823</v>
      </c>
      <c r="G95" s="45"/>
      <c r="H95" s="87"/>
    </row>
    <row r="96" spans="1:8" ht="15.6" customHeight="1">
      <c r="A96" s="5"/>
      <c r="B96" s="5"/>
      <c r="C96" s="41" t="s">
        <v>54</v>
      </c>
      <c r="D96" s="39"/>
      <c r="E96" s="40"/>
      <c r="F96" s="39"/>
      <c r="G96" s="39"/>
      <c r="H96" s="39"/>
    </row>
  </sheetData>
  <mergeCells count="8">
    <mergeCell ref="C82:D82"/>
    <mergeCell ref="F13:G13"/>
    <mergeCell ref="F11:G11"/>
    <mergeCell ref="F10:G10"/>
    <mergeCell ref="F9:G9"/>
    <mergeCell ref="F14:G14"/>
    <mergeCell ref="F15:G15"/>
    <mergeCell ref="C17:H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Betarraga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2022-07-26T15:11:02Z</dcterms:modified>
</cp:coreProperties>
</file>