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<sst xmlns="http://schemas.openxmlformats.org/spreadsheetml/2006/main" count="168" uniqueCount="115">
  <si>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</si>
  <si>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</si>
  <si>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</si>
  <si>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</si>
  <si>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</si>
  <si>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</si>
  <si>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</si>
  <si>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</si>
  <si>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</si>
  <si>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</si>
  <si>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</si>
  <si>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</si>
  <si>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</si>
  <si>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</si>
  <si>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</si>
  <si>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</si>
  <si>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</si>
  <si>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</si>
  <si>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</si>
  <si>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</si>
  <si>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</si>
  <si>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</si>
  <si>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</si>
  <si>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</si>
  <si>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</si>
  <si>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</si>
  <si>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</si>
  <si>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</si>
  <si>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</si>
  <si>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</si>
  <si>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</si>
  <si>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</si>
  <si>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</si>
  <si>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</si>
  <si>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</si>
  <si>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</si>
  <si>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</si>
  <si>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</si>
  <si>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</si>
  <si>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</si>
  <si>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</si>
  <si>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</si>
  <si>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</si>
  <si>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</si>
  <si>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</si>
  <si>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</si>
  <si>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</si>
  <si>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</si>
  <si>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</si>
  <si>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</si>
  <si>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</si>
  <si>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</si>
  <si>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</si>
  <si>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</si>
  <si>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</si>
  <si>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</si>
  <si>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</si>
  <si>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MELGADURA</t>
  </si>
  <si>
    <t>ACARREO INSUMOS</t>
  </si>
  <si>
    <t>KG.</t>
  </si>
  <si>
    <t xml:space="preserve">ANALISIS </t>
  </si>
  <si>
    <t>RASTRAJE (2)</t>
  </si>
  <si>
    <t>LIT</t>
  </si>
  <si>
    <t>LIMPIA TERRENO</t>
  </si>
  <si>
    <t>ACEQUIADURA RIEGO</t>
  </si>
  <si>
    <t>APLICACIÓN FERTILIZANTES</t>
  </si>
  <si>
    <t>MEZCLA HORTALIZAS</t>
  </si>
  <si>
    <t>MANZATE 200</t>
  </si>
  <si>
    <t>KARATE ZEON</t>
  </si>
  <si>
    <t>Subtotal Insumos</t>
  </si>
  <si>
    <t>HERBICIDAS</t>
  </si>
  <si>
    <t>FUNGUICIDAS</t>
  </si>
  <si>
    <t>INSECTICIDAS</t>
  </si>
  <si>
    <t>MARZO-ABRIL</t>
  </si>
  <si>
    <t>RENDIMIENTO (UNID./Há.)</t>
  </si>
  <si>
    <t>RIEGOS</t>
  </si>
  <si>
    <t>ACARREO DE INSUMOS</t>
  </si>
  <si>
    <t>OCTUBRE-DIC.</t>
  </si>
  <si>
    <t>ESCARLET SUPREME</t>
  </si>
  <si>
    <t>MAYO-JULIO</t>
  </si>
  <si>
    <t>FEBRERO-MARZO</t>
  </si>
  <si>
    <t>SIEMBRA</t>
  </si>
  <si>
    <t>ENERO</t>
  </si>
  <si>
    <t>ENERO-MARZO</t>
  </si>
  <si>
    <t>ENERO-ABRIL</t>
  </si>
  <si>
    <t>ENERO-MAYO</t>
  </si>
  <si>
    <t>ACEQUIADURA</t>
  </si>
  <si>
    <t>DIC-ENERO</t>
  </si>
  <si>
    <t xml:space="preserve">ARADURA </t>
  </si>
  <si>
    <t>DICIEMBRE</t>
  </si>
  <si>
    <t>UREA</t>
  </si>
  <si>
    <t>BETANAL EXPRESS</t>
  </si>
  <si>
    <t>FEBRERO.</t>
  </si>
  <si>
    <t xml:space="preserve">LORSBAN 4 E </t>
  </si>
  <si>
    <t>MARZO.</t>
  </si>
  <si>
    <t>PRECIO ESPERADO ($/UNIDAD)</t>
  </si>
  <si>
    <t>BETARRAGA</t>
  </si>
  <si>
    <t>MEDIO</t>
  </si>
  <si>
    <t>CONS. FRESCO</t>
  </si>
  <si>
    <t>SEQUIA-HELADAS</t>
  </si>
  <si>
    <t>APLICACIÓN FITOSANITARIA</t>
  </si>
  <si>
    <t>ESCENARIOS COSTO UNITARIO  ($/un)</t>
  </si>
  <si>
    <t>Rendimiento (un/hà)</t>
  </si>
  <si>
    <t>Costo unitario ($/un) (*)</t>
  </si>
  <si>
    <t>HA</t>
  </si>
  <si>
    <t>N° Jornadas/HA</t>
  </si>
  <si>
    <t xml:space="preserve">COSECHA </t>
  </si>
  <si>
    <t>ABRIL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</si>
  <si>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</si>
  <si>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</si>
  <si>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</si>
  <si>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</si>
  <si>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APLICACIÓN AGROQU.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</si>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</sst>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 applyAlignment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 applyAlignment="1"/>
    <xf numFmtId="0" fontId="17" fillId="0" borderId="0" xfId="0" applyNumberFormat="1" applyFont="1" applyAlignment="1">
      <alignment horizontal="left" vertical="top"/>
    </xf>
    <xf numFmtId="0" fontId="17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 applyAlignment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 applyAlignment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M5" sqref="M5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96</v>
      </c>
      <c r="E9" s="72"/>
      <c r="F9" s="125" t="s">
        <v>74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1</v>
      </c>
      <c r="D10" s="17" t="s">
        <v>78</v>
      </c>
      <c r="E10" s="27"/>
      <c r="F10" s="123" t="s">
        <v>2</v>
      </c>
      <c r="G10" s="124"/>
      <c r="H10" s="18" t="s">
        <v>79</v>
      </c>
    </row>
    <row r="11" spans="1:256" ht="15" customHeight="1">
      <c r="A11" s="5"/>
      <c r="B11" s="5"/>
      <c r="C11" s="16" t="s">
        <v>3</v>
      </c>
      <c r="D11" s="18" t="s">
        <v>97</v>
      </c>
      <c r="E11" s="27"/>
      <c r="F11" s="123" t="s">
        <v>95</v>
      </c>
      <c r="G11" s="124"/>
      <c r="H11" s="51">
        <v>60</v>
      </c>
    </row>
    <row r="12" spans="1:256" ht="14.25" customHeight="1">
      <c r="A12" s="5"/>
      <c r="B12" s="5"/>
      <c r="C12" s="16" t="s">
        <v>4</v>
      </c>
      <c r="D12" s="8" t="s">
        <v>55</v>
      </c>
      <c r="E12" s="27"/>
      <c r="F12" s="52" t="s">
        <v>5</v>
      </c>
      <c r="G12" s="13"/>
      <c r="H12" s="9">
        <f>(H9*H11)</f>
        <v>9000000</v>
      </c>
    </row>
    <row r="13" spans="1:256" ht="11.25" customHeight="1">
      <c r="A13" s="5"/>
      <c r="B13" s="5"/>
      <c r="C13" s="16" t="s">
        <v>6</v>
      </c>
      <c r="D13" s="131" t="s">
        <v>114</v>
      </c>
      <c r="E13" s="27"/>
      <c r="F13" s="123" t="s">
        <v>7</v>
      </c>
      <c r="G13" s="124"/>
      <c r="H13" s="18" t="s">
        <v>98</v>
      </c>
    </row>
    <row r="14" spans="1:256" ht="13.5" customHeight="1">
      <c r="A14" s="5"/>
      <c r="B14" s="5"/>
      <c r="C14" s="16" t="s">
        <v>8</v>
      </c>
      <c r="D14" s="131" t="s">
        <v>114</v>
      </c>
      <c r="E14" s="27"/>
      <c r="F14" s="123" t="s">
        <v>9</v>
      </c>
      <c r="G14" s="124"/>
      <c r="H14" s="18" t="s">
        <v>79</v>
      </c>
    </row>
    <row r="15" spans="1:256" ht="15">
      <c r="A15" s="5"/>
      <c r="B15" s="5"/>
      <c r="C15" s="16" t="s">
        <v>10</v>
      </c>
      <c r="D15" s="18" t="s">
        <v>113</v>
      </c>
      <c r="E15" s="27"/>
      <c r="F15" s="127" t="s">
        <v>11</v>
      </c>
      <c r="G15" s="128"/>
      <c r="H15" s="8" t="s">
        <v>99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12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13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14</v>
      </c>
      <c r="D20" s="54" t="s">
        <v>15</v>
      </c>
      <c r="E20" s="54" t="s">
        <v>105</v>
      </c>
      <c r="F20" s="54" t="s">
        <v>16</v>
      </c>
      <c r="G20" s="54" t="s">
        <v>17</v>
      </c>
      <c r="H20" s="54" t="s">
        <v>18</v>
      </c>
    </row>
    <row r="21" spans="1:9" ht="12.75" customHeight="1">
      <c r="A21" s="5"/>
      <c r="B21" s="5"/>
      <c r="C21" s="6" t="s">
        <v>63</v>
      </c>
      <c r="D21" s="7" t="s">
        <v>19</v>
      </c>
      <c r="E21" s="19">
        <v>2</v>
      </c>
      <c r="F21" s="7" t="s">
        <v>87</v>
      </c>
      <c r="G21" s="9">
        <v>30000</v>
      </c>
      <c r="H21" s="9">
        <f>(E21*G21)</f>
        <v>60000</v>
      </c>
    </row>
    <row r="22" spans="1:9" ht="12.75" customHeight="1">
      <c r="A22" s="5"/>
      <c r="B22" s="5"/>
      <c r="C22" s="52" t="s">
        <v>81</v>
      </c>
      <c r="D22" s="7" t="s">
        <v>19</v>
      </c>
      <c r="E22" s="19">
        <v>2</v>
      </c>
      <c r="F22" s="7" t="s">
        <v>82</v>
      </c>
      <c r="G22" s="9">
        <v>30000</v>
      </c>
      <c r="H22" s="9">
        <f t="shared" ref="H22:H28" si="0">(E22*G22)</f>
        <v>60000</v>
      </c>
    </row>
    <row r="23" spans="1:9" ht="12.75" customHeight="1">
      <c r="A23" s="5"/>
      <c r="B23" s="5"/>
      <c r="C23" s="6" t="s">
        <v>56</v>
      </c>
      <c r="D23" s="7" t="s">
        <v>19</v>
      </c>
      <c r="E23" s="19">
        <v>4</v>
      </c>
      <c r="F23" s="7" t="s">
        <v>83</v>
      </c>
      <c r="G23" s="9">
        <v>30000</v>
      </c>
      <c r="H23" s="9">
        <f t="shared" si="0"/>
        <v>120000</v>
      </c>
    </row>
    <row r="24" spans="1:9" ht="12.75" customHeight="1">
      <c r="A24" s="5"/>
      <c r="B24" s="5"/>
      <c r="C24" s="6" t="s">
        <v>100</v>
      </c>
      <c r="D24" s="7" t="s">
        <v>19</v>
      </c>
      <c r="E24" s="19">
        <v>2</v>
      </c>
      <c r="F24" s="7" t="s">
        <v>84</v>
      </c>
      <c r="G24" s="9">
        <v>30000</v>
      </c>
      <c r="H24" s="9">
        <f t="shared" si="0"/>
        <v>60000</v>
      </c>
    </row>
    <row r="25" spans="1:9" ht="12.75" customHeight="1">
      <c r="A25" s="5"/>
      <c r="B25" s="5"/>
      <c r="C25" s="6" t="s">
        <v>75</v>
      </c>
      <c r="D25" s="7" t="s">
        <v>19</v>
      </c>
      <c r="E25" s="19">
        <v>8</v>
      </c>
      <c r="F25" s="7" t="s">
        <v>85</v>
      </c>
      <c r="G25" s="9">
        <v>30000</v>
      </c>
      <c r="H25" s="9">
        <f t="shared" si="0"/>
        <v>240000</v>
      </c>
    </row>
    <row r="26" spans="1:9" ht="12.75" customHeight="1">
      <c r="A26" s="5"/>
      <c r="B26" s="5"/>
      <c r="C26" s="6" t="s">
        <v>76</v>
      </c>
      <c r="D26" s="7" t="s">
        <v>19</v>
      </c>
      <c r="E26" s="19">
        <v>2</v>
      </c>
      <c r="F26" s="7" t="s">
        <v>83</v>
      </c>
      <c r="G26" s="9">
        <v>30000</v>
      </c>
      <c r="H26" s="9">
        <f t="shared" si="0"/>
        <v>60000</v>
      </c>
    </row>
    <row r="27" spans="1:9" ht="12.75" customHeight="1">
      <c r="A27" s="5"/>
      <c r="B27" s="5"/>
      <c r="C27" s="6" t="s">
        <v>106</v>
      </c>
      <c r="D27" s="7" t="s">
        <v>19</v>
      </c>
      <c r="E27" s="19">
        <v>50</v>
      </c>
      <c r="F27" s="7" t="s">
        <v>107</v>
      </c>
      <c r="G27" s="9">
        <v>30000</v>
      </c>
      <c r="H27" s="9">
        <f t="shared" si="0"/>
        <v>1500000</v>
      </c>
    </row>
    <row r="28" spans="1:9" ht="12.75" customHeight="1">
      <c r="A28" s="5"/>
      <c r="B28" s="5"/>
      <c r="C28" s="6" t="s">
        <v>86</v>
      </c>
      <c r="D28" s="7" t="s">
        <v>19</v>
      </c>
      <c r="E28" s="19">
        <v>4</v>
      </c>
      <c r="F28" s="7" t="s">
        <v>82</v>
      </c>
      <c r="G28" s="9">
        <v>30000</v>
      </c>
      <c r="H28" s="9">
        <f t="shared" si="0"/>
        <v>120000</v>
      </c>
    </row>
    <row r="29" spans="1:9" ht="12.75" customHeight="1">
      <c r="A29" s="5"/>
      <c r="B29" s="5"/>
      <c r="C29" s="76" t="s">
        <v>20</v>
      </c>
      <c r="D29" s="77"/>
      <c r="E29" s="77"/>
      <c r="F29" s="77"/>
      <c r="G29" s="78"/>
      <c r="H29" s="55">
        <f>SUM(H21:H28)</f>
        <v>2220000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21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14</v>
      </c>
      <c r="D32" s="54" t="s">
        <v>15</v>
      </c>
      <c r="E32" s="54" t="s">
        <v>105</v>
      </c>
      <c r="F32" s="56" t="s">
        <v>16</v>
      </c>
      <c r="G32" s="54" t="s">
        <v>17</v>
      </c>
      <c r="H32" s="56" t="s">
        <v>18</v>
      </c>
    </row>
    <row r="33" spans="1:12" ht="12" customHeight="1">
      <c r="A33" s="5"/>
      <c r="B33" s="5"/>
      <c r="C33" s="118" t="s">
        <v>111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22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23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14</v>
      </c>
      <c r="D37" s="56" t="s">
        <v>15</v>
      </c>
      <c r="E37" s="56" t="s">
        <v>105</v>
      </c>
      <c r="F37" s="56" t="s">
        <v>16</v>
      </c>
      <c r="G37" s="54" t="s">
        <v>17</v>
      </c>
      <c r="H37" s="56" t="s">
        <v>18</v>
      </c>
    </row>
    <row r="38" spans="1:12" ht="12.75" customHeight="1">
      <c r="A38" s="5"/>
      <c r="B38" s="5"/>
      <c r="C38" s="58" t="s">
        <v>88</v>
      </c>
      <c r="D38" s="7" t="s">
        <v>104</v>
      </c>
      <c r="E38" s="19">
        <v>0.4</v>
      </c>
      <c r="F38" s="7" t="s">
        <v>87</v>
      </c>
      <c r="G38" s="9">
        <v>195000</v>
      </c>
      <c r="H38" s="10">
        <f>E38*G38</f>
        <v>78000</v>
      </c>
    </row>
    <row r="39" spans="1:12" ht="12.75" customHeight="1">
      <c r="A39" s="5"/>
      <c r="B39" s="5"/>
      <c r="C39" s="58" t="s">
        <v>61</v>
      </c>
      <c r="D39" s="7" t="s">
        <v>104</v>
      </c>
      <c r="E39" s="19">
        <v>0.4</v>
      </c>
      <c r="F39" s="7" t="s">
        <v>87</v>
      </c>
      <c r="G39" s="9">
        <v>195000</v>
      </c>
      <c r="H39" s="10">
        <f t="shared" ref="H39:H44" si="1">E39*G39</f>
        <v>78000</v>
      </c>
    </row>
    <row r="40" spans="1:12" ht="12.75" customHeight="1">
      <c r="A40" s="5"/>
      <c r="B40" s="5"/>
      <c r="C40" s="59" t="s">
        <v>57</v>
      </c>
      <c r="D40" s="7" t="s">
        <v>104</v>
      </c>
      <c r="E40" s="19">
        <v>0.1</v>
      </c>
      <c r="F40" s="7" t="s">
        <v>87</v>
      </c>
      <c r="G40" s="9">
        <v>195000</v>
      </c>
      <c r="H40" s="10">
        <f t="shared" si="1"/>
        <v>19500</v>
      </c>
    </row>
    <row r="41" spans="1:12" ht="12.75" customHeight="1">
      <c r="A41" s="5"/>
      <c r="B41" s="5"/>
      <c r="C41" s="58" t="s">
        <v>64</v>
      </c>
      <c r="D41" s="7" t="s">
        <v>104</v>
      </c>
      <c r="E41" s="19">
        <v>0.1</v>
      </c>
      <c r="F41" s="7" t="s">
        <v>83</v>
      </c>
      <c r="G41" s="9">
        <v>195000</v>
      </c>
      <c r="H41" s="10">
        <f t="shared" si="1"/>
        <v>19500</v>
      </c>
    </row>
    <row r="42" spans="1:12" ht="12.75" customHeight="1">
      <c r="A42" s="5"/>
      <c r="B42" s="5"/>
      <c r="C42" s="58" t="s">
        <v>112</v>
      </c>
      <c r="D42" s="7" t="s">
        <v>104</v>
      </c>
      <c r="E42" s="19">
        <v>0.1</v>
      </c>
      <c r="F42" s="7" t="s">
        <v>84</v>
      </c>
      <c r="G42" s="9">
        <v>195000</v>
      </c>
      <c r="H42" s="10">
        <f t="shared" si="1"/>
        <v>19500</v>
      </c>
    </row>
    <row r="43" spans="1:12" ht="12.75" customHeight="1">
      <c r="A43" s="5"/>
      <c r="B43" s="5"/>
      <c r="C43" s="58" t="s">
        <v>65</v>
      </c>
      <c r="D43" s="7" t="s">
        <v>104</v>
      </c>
      <c r="E43" s="19">
        <v>0.1</v>
      </c>
      <c r="F43" s="7" t="s">
        <v>84</v>
      </c>
      <c r="G43" s="9">
        <v>195000</v>
      </c>
      <c r="H43" s="10">
        <f t="shared" si="1"/>
        <v>19500</v>
      </c>
    </row>
    <row r="44" spans="1:12" ht="12.75" customHeight="1">
      <c r="A44" s="5"/>
      <c r="B44" s="5"/>
      <c r="C44" s="58" t="s">
        <v>58</v>
      </c>
      <c r="D44" s="7" t="s">
        <v>104</v>
      </c>
      <c r="E44" s="19">
        <v>0.1</v>
      </c>
      <c r="F44" s="7" t="s">
        <v>84</v>
      </c>
      <c r="G44" s="9">
        <v>195000</v>
      </c>
      <c r="H44" s="10">
        <f t="shared" si="1"/>
        <v>19500</v>
      </c>
    </row>
    <row r="45" spans="1:12" ht="12.75" customHeight="1">
      <c r="A45" s="5"/>
      <c r="B45" s="5"/>
      <c r="C45" s="76" t="s">
        <v>24</v>
      </c>
      <c r="D45" s="77"/>
      <c r="E45" s="77"/>
      <c r="F45" s="77"/>
      <c r="G45" s="78"/>
      <c r="H45" s="55">
        <f>SUM(H38:H44)</f>
        <v>253500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25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26</v>
      </c>
      <c r="D48" s="54" t="s">
        <v>27</v>
      </c>
      <c r="E48" s="54" t="s">
        <v>28</v>
      </c>
      <c r="F48" s="54" t="s">
        <v>16</v>
      </c>
      <c r="G48" s="54" t="s">
        <v>17</v>
      </c>
      <c r="H48" s="54" t="s">
        <v>18</v>
      </c>
      <c r="L48" s="2"/>
    </row>
    <row r="49" spans="1:8" ht="12.75" customHeight="1">
      <c r="A49" s="5"/>
      <c r="B49" s="5"/>
      <c r="C49" s="11" t="s">
        <v>29</v>
      </c>
      <c r="D49" s="15" t="s">
        <v>59</v>
      </c>
      <c r="E49" s="20">
        <v>11</v>
      </c>
      <c r="F49" s="15" t="s">
        <v>89</v>
      </c>
      <c r="G49" s="14">
        <v>67276</v>
      </c>
      <c r="H49" s="14">
        <f>(E49*G49)</f>
        <v>740036</v>
      </c>
    </row>
    <row r="50" spans="1:8" ht="12.75" customHeight="1">
      <c r="A50" s="5"/>
      <c r="B50" s="5"/>
      <c r="C50" s="11" t="s">
        <v>30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59</v>
      </c>
      <c r="E51" s="20">
        <v>250</v>
      </c>
      <c r="F51" s="15" t="s">
        <v>82</v>
      </c>
      <c r="G51" s="14">
        <v>1160</v>
      </c>
      <c r="H51" s="14">
        <f>(E51*G51)</f>
        <v>290000</v>
      </c>
    </row>
    <row r="52" spans="1:8" ht="12.75" customHeight="1">
      <c r="A52" s="5"/>
      <c r="B52" s="5"/>
      <c r="C52" s="21" t="s">
        <v>90</v>
      </c>
      <c r="D52" s="15" t="s">
        <v>59</v>
      </c>
      <c r="E52" s="20">
        <v>300</v>
      </c>
      <c r="F52" s="15" t="s">
        <v>80</v>
      </c>
      <c r="G52" s="14">
        <v>1390</v>
      </c>
      <c r="H52" s="14">
        <f>(E52*G52)</f>
        <v>417000</v>
      </c>
    </row>
    <row r="53" spans="1:8" ht="12.75" customHeight="1">
      <c r="A53" s="5"/>
      <c r="B53" s="5"/>
      <c r="C53" s="11" t="s">
        <v>70</v>
      </c>
      <c r="D53" s="12"/>
      <c r="E53" s="12"/>
      <c r="F53" s="12"/>
      <c r="G53" s="14"/>
      <c r="H53" s="14"/>
    </row>
    <row r="54" spans="1:8" ht="11.25" customHeight="1">
      <c r="C54" s="21" t="s">
        <v>91</v>
      </c>
      <c r="D54" s="15" t="s">
        <v>62</v>
      </c>
      <c r="E54" s="20">
        <v>1.5</v>
      </c>
      <c r="F54" s="15" t="s">
        <v>92</v>
      </c>
      <c r="G54" s="14">
        <v>58584</v>
      </c>
      <c r="H54" s="14">
        <f t="shared" ref="H54" si="2">(E54*G54)</f>
        <v>87876</v>
      </c>
    </row>
    <row r="55" spans="1:8" ht="12.75" customHeight="1">
      <c r="A55" s="5"/>
      <c r="B55" s="5"/>
      <c r="C55" s="22" t="s">
        <v>71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67</v>
      </c>
      <c r="D56" s="12" t="s">
        <v>59</v>
      </c>
      <c r="E56" s="12">
        <v>4</v>
      </c>
      <c r="F56" s="12" t="s">
        <v>77</v>
      </c>
      <c r="G56" s="14">
        <v>7000</v>
      </c>
      <c r="H56" s="14">
        <f t="shared" ref="H56" si="3">(E56*G56)</f>
        <v>28000</v>
      </c>
    </row>
    <row r="57" spans="1:8" ht="12.75" customHeight="1">
      <c r="A57" s="5"/>
      <c r="B57" s="5"/>
      <c r="C57" s="22" t="s">
        <v>72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93</v>
      </c>
      <c r="D58" s="12" t="s">
        <v>62</v>
      </c>
      <c r="E58" s="20">
        <v>1</v>
      </c>
      <c r="F58" s="13" t="s">
        <v>80</v>
      </c>
      <c r="G58" s="14">
        <v>11800</v>
      </c>
      <c r="H58" s="14">
        <f t="shared" ref="H58:H59" si="4">(E58*G58)</f>
        <v>11800</v>
      </c>
    </row>
    <row r="59" spans="1:8" ht="12.75" customHeight="1">
      <c r="A59" s="5"/>
      <c r="B59" s="5"/>
      <c r="C59" s="21" t="s">
        <v>68</v>
      </c>
      <c r="D59" s="12" t="s">
        <v>62</v>
      </c>
      <c r="E59" s="20">
        <v>0.5</v>
      </c>
      <c r="F59" s="15" t="s">
        <v>73</v>
      </c>
      <c r="G59" s="14">
        <v>39000</v>
      </c>
      <c r="H59" s="14">
        <f t="shared" si="4"/>
        <v>19500</v>
      </c>
    </row>
    <row r="60" spans="1:8" ht="13.5" customHeight="1">
      <c r="A60" s="5"/>
      <c r="B60" s="5"/>
      <c r="C60" s="77" t="s">
        <v>69</v>
      </c>
      <c r="D60" s="77"/>
      <c r="E60" s="77"/>
      <c r="F60" s="77"/>
      <c r="G60" s="78"/>
      <c r="H60" s="55">
        <f>SUM(H49:H59)</f>
        <v>1594212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31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32</v>
      </c>
      <c r="D63" s="120" t="s">
        <v>27</v>
      </c>
      <c r="E63" s="54" t="s">
        <v>28</v>
      </c>
      <c r="F63" s="56" t="s">
        <v>16</v>
      </c>
      <c r="G63" s="54" t="s">
        <v>17</v>
      </c>
      <c r="H63" s="56" t="s">
        <v>18</v>
      </c>
    </row>
    <row r="64" spans="1:8" ht="12.75" customHeight="1">
      <c r="A64" s="5"/>
      <c r="B64" s="5"/>
      <c r="C64" s="115" t="s">
        <v>108</v>
      </c>
      <c r="D64" s="15" t="s">
        <v>60</v>
      </c>
      <c r="E64" s="116">
        <v>1</v>
      </c>
      <c r="F64" s="7" t="s">
        <v>94</v>
      </c>
      <c r="G64" s="14">
        <v>30000</v>
      </c>
      <c r="H64" s="14">
        <f>G64*E64</f>
        <v>30000</v>
      </c>
    </row>
    <row r="65" spans="1:8" ht="13.5" customHeight="1">
      <c r="A65" s="5"/>
      <c r="B65" s="5"/>
      <c r="C65" s="76" t="s">
        <v>33</v>
      </c>
      <c r="D65" s="77"/>
      <c r="E65" s="77"/>
      <c r="F65" s="77"/>
      <c r="G65" s="78"/>
      <c r="H65" s="55">
        <f>SUM(H64:H64)</f>
        <v>30000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34</v>
      </c>
      <c r="D67" s="61"/>
      <c r="E67" s="62"/>
      <c r="F67" s="61"/>
      <c r="G67" s="61"/>
      <c r="H67" s="63">
        <f>H29+H45+H60+H65</f>
        <v>4097712</v>
      </c>
    </row>
    <row r="68" spans="1:8" ht="12" customHeight="1">
      <c r="A68" s="5"/>
      <c r="B68" s="5"/>
      <c r="C68" s="64" t="s">
        <v>35</v>
      </c>
      <c r="D68" s="35"/>
      <c r="E68" s="36"/>
      <c r="F68" s="35"/>
      <c r="G68" s="35"/>
      <c r="H68" s="65">
        <f>H67*0.05</f>
        <v>204885.6</v>
      </c>
    </row>
    <row r="69" spans="1:8" ht="12" customHeight="1">
      <c r="A69" s="5"/>
      <c r="B69" s="5"/>
      <c r="C69" s="66" t="s">
        <v>36</v>
      </c>
      <c r="D69" s="33"/>
      <c r="E69" s="34"/>
      <c r="F69" s="33"/>
      <c r="G69" s="33"/>
      <c r="H69" s="67">
        <f>H68+H67</f>
        <v>4302597.5999999996</v>
      </c>
    </row>
    <row r="70" spans="1:8" ht="12" customHeight="1">
      <c r="A70" s="5"/>
      <c r="B70" s="5"/>
      <c r="C70" s="64" t="s">
        <v>37</v>
      </c>
      <c r="D70" s="35"/>
      <c r="E70" s="36"/>
      <c r="F70" s="35"/>
      <c r="G70" s="35"/>
      <c r="H70" s="65">
        <f>H12</f>
        <v>9000000</v>
      </c>
    </row>
    <row r="71" spans="1:8" ht="12" customHeight="1">
      <c r="A71" s="5"/>
      <c r="B71" s="5"/>
      <c r="C71" s="68" t="s">
        <v>38</v>
      </c>
      <c r="D71" s="69"/>
      <c r="E71" s="70"/>
      <c r="F71" s="69"/>
      <c r="G71" s="69"/>
      <c r="H71" s="114">
        <f>H70-H69</f>
        <v>4697402.4000000004</v>
      </c>
    </row>
    <row r="72" spans="1:8" ht="12" customHeight="1">
      <c r="A72" s="5"/>
      <c r="B72" s="5"/>
      <c r="C72" s="41" t="s">
        <v>110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109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39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40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41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42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43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44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45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32</v>
      </c>
      <c r="D83" s="100" t="s">
        <v>46</v>
      </c>
      <c r="E83" s="121" t="s">
        <v>47</v>
      </c>
      <c r="F83" s="43"/>
      <c r="G83" s="43"/>
      <c r="H83" s="85"/>
    </row>
    <row r="84" spans="1:8" ht="12" customHeight="1">
      <c r="A84" s="5"/>
      <c r="B84" s="5"/>
      <c r="C84" s="101" t="s">
        <v>48</v>
      </c>
      <c r="D84" s="113">
        <f>H29</f>
        <v>2220000</v>
      </c>
      <c r="E84" s="102">
        <f>(D84/D90)</f>
        <v>0.51596737747448196</v>
      </c>
      <c r="F84" s="43"/>
      <c r="G84" s="43"/>
      <c r="H84" s="85"/>
    </row>
    <row r="85" spans="1:8" ht="12" customHeight="1">
      <c r="A85" s="5"/>
      <c r="B85" s="5"/>
      <c r="C85" s="101" t="s">
        <v>49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50</v>
      </c>
      <c r="D86" s="104">
        <f>H45</f>
        <v>253500</v>
      </c>
      <c r="E86" s="102">
        <f>(D86/D90)</f>
        <v>5.8917896481883412E-2</v>
      </c>
      <c r="F86" s="43"/>
      <c r="G86" s="43"/>
      <c r="H86" s="85"/>
    </row>
    <row r="87" spans="1:8" ht="12" customHeight="1">
      <c r="A87" s="5"/>
      <c r="B87" s="5"/>
      <c r="C87" s="101" t="s">
        <v>26</v>
      </c>
      <c r="D87" s="104">
        <f>H60</f>
        <v>1594212</v>
      </c>
      <c r="E87" s="102">
        <f>(D87/D90)</f>
        <v>0.37052314629655353</v>
      </c>
      <c r="F87" s="43"/>
      <c r="G87" s="43"/>
      <c r="H87" s="85"/>
    </row>
    <row r="88" spans="1:8" ht="12" customHeight="1">
      <c r="A88" s="5"/>
      <c r="B88" s="5"/>
      <c r="C88" s="101" t="s">
        <v>51</v>
      </c>
      <c r="D88" s="105">
        <f>H65</f>
        <v>30000</v>
      </c>
      <c r="E88" s="102">
        <f>(D88/D90)</f>
        <v>6.9725321280335404E-3</v>
      </c>
      <c r="F88" s="44"/>
      <c r="G88" s="44"/>
      <c r="H88" s="85"/>
    </row>
    <row r="89" spans="1:8" ht="12" customHeight="1">
      <c r="A89" s="5"/>
      <c r="B89" s="5"/>
      <c r="C89" s="101" t="s">
        <v>52</v>
      </c>
      <c r="D89" s="105">
        <f>H68</f>
        <v>204885.6</v>
      </c>
      <c r="E89" s="102">
        <f>(D89/D90)</f>
        <v>4.7619047619047623E-2</v>
      </c>
      <c r="F89" s="44"/>
      <c r="G89" s="44"/>
      <c r="H89" s="85"/>
    </row>
    <row r="90" spans="1:8" ht="12.75" customHeight="1">
      <c r="A90" s="5"/>
      <c r="B90" s="5"/>
      <c r="C90" s="99" t="s">
        <v>53</v>
      </c>
      <c r="D90" s="106">
        <f>SUM(D84:D89)</f>
        <v>4302597.5999999996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101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102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103</v>
      </c>
      <c r="D95" s="111">
        <f>D90/D94</f>
        <v>35.854979999999998</v>
      </c>
      <c r="E95" s="112">
        <f>D90/E94</f>
        <v>28.683983999999999</v>
      </c>
      <c r="F95" s="111">
        <f>D90/F94</f>
        <v>25.309397647058823</v>
      </c>
      <c r="G95" s="45"/>
      <c r="H95" s="87"/>
    </row>
    <row r="96" spans="1:8" ht="15.6" customHeight="1">
      <c r="A96" s="5"/>
      <c r="B96" s="5"/>
      <c r="C96" s="41" t="s">
        <v>54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2022-07-26T14:23:27Z</dcterms:modified>
</cp:coreProperties>
</file>