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Bovinos Carne" sheetId="1" r:id="rId1"/>
  </sheets>
  <definedNames>
    <definedName name="_xlnm.Print_Area" localSheetId="0">'Bovinos Carne'!$B$1:$G$89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57" i="1" l="1"/>
  <c r="G56" i="1"/>
  <c r="G55" i="1"/>
  <c r="F50" i="1"/>
  <c r="G50" i="1" s="1"/>
  <c r="G49" i="1"/>
  <c r="G48" i="1"/>
  <c r="G47" i="1"/>
  <c r="G46" i="1"/>
  <c r="G45" i="1"/>
  <c r="G44" i="1"/>
  <c r="G29" i="1"/>
  <c r="G28" i="1"/>
  <c r="G27" i="1"/>
  <c r="G26" i="1"/>
  <c r="G25" i="1"/>
  <c r="G24" i="1"/>
  <c r="G23" i="1"/>
  <c r="G22" i="1"/>
  <c r="G12" i="1"/>
  <c r="G58" i="1" l="1"/>
  <c r="G51" i="1"/>
  <c r="G63" i="1"/>
  <c r="C81" i="1"/>
  <c r="C80" i="1" l="1"/>
  <c r="G40" i="1"/>
  <c r="C79" i="1" s="1"/>
  <c r="C77" i="1"/>
  <c r="G35" i="1" l="1"/>
  <c r="G60" i="1" s="1"/>
  <c r="G61" i="1" l="1"/>
  <c r="G62" i="1" l="1"/>
  <c r="G64" i="1" s="1"/>
  <c r="C82" i="1"/>
  <c r="C88" i="1" l="1"/>
  <c r="C83" i="1"/>
  <c r="D82" i="1" s="1"/>
  <c r="D88" i="1"/>
  <c r="E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<sst xmlns="http://schemas.openxmlformats.org/spreadsheetml/2006/main" count="148" uniqueCount="103">
  <si>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</si>
  <si>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</si>
  <si>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</si>
  <si>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</si>
  <si>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</si>
  <si>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</si>
  <si>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</si>
  <si>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</si>
  <si>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</si>
  <si>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</si>
  <si>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</si>
  <si>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</si>
  <si>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</si>
  <si>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</si>
  <si>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</si>
  <si>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</si>
  <si>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</si>
  <si>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</si>
  <si>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</si>
  <si>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</si>
  <si>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</si>
  <si>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</si>
  <si>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</si>
  <si>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</si>
  <si>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</si>
  <si>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</si>
  <si>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</si>
  <si>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</si>
  <si>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</si>
  <si>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</si>
  <si>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</si>
  <si>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</si>
  <si>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</si>
  <si>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</si>
  <si>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</si>
  <si>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</si>
  <si>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</si>
  <si>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</si>
  <si>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</si>
  <si>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</si>
  <si>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</si>
  <si>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</si>
  <si>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</si>
  <si>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</si>
  <si>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</si>
  <si>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</si>
  <si>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</si>
  <si>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</si>
  <si>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</si>
  <si>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</si>
  <si>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</si>
  <si>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</si>
  <si>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</si>
  <si>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</si>
  <si>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</si>
  <si>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</si>
  <si>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</si>
  <si>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PRECIO ESPERADO ($/KG)</t>
  </si>
  <si>
    <t>B. O'Higgins</t>
  </si>
  <si>
    <t>2.  Precio de Insumos corresponde a  precios  colocados en el predio del agricultor.</t>
  </si>
  <si>
    <t>Rendimiento (Un/hà)</t>
  </si>
  <si>
    <t>Costo unitario ($/Un) (*)</t>
  </si>
  <si>
    <t>BOVINOS DE CARNE</t>
  </si>
  <si>
    <t>Criollo</t>
  </si>
  <si>
    <t>Medio</t>
  </si>
  <si>
    <t xml:space="preserve">Abril </t>
  </si>
  <si>
    <t>Mercado regional</t>
  </si>
  <si>
    <t>mayo - junio</t>
  </si>
  <si>
    <t>Sequia</t>
  </si>
  <si>
    <t>RENDIMIENTO (Kg / 8 Novillo.)</t>
  </si>
  <si>
    <t>Labores Rebaño</t>
  </si>
  <si>
    <t>Areteo con DIIO</t>
  </si>
  <si>
    <t>Marzo</t>
  </si>
  <si>
    <t>Alimentación</t>
  </si>
  <si>
    <t>Enero-Diciembre</t>
  </si>
  <si>
    <t>Desparasitación</t>
  </si>
  <si>
    <t>Marzo y Septiembre</t>
  </si>
  <si>
    <t>Vacunación</t>
  </si>
  <si>
    <t>Pesaje de animales</t>
  </si>
  <si>
    <t>Declaración de existencia y movimiento animal</t>
  </si>
  <si>
    <t>Mayo - Agosto</t>
  </si>
  <si>
    <t>Evaluación de hembras al encaste</t>
  </si>
  <si>
    <t>Traslados a pradera de rulo</t>
  </si>
  <si>
    <t>Antiparasitario (1cc x c/50 kg) 2 dosis Microdes Plus 500 cc</t>
  </si>
  <si>
    <t>cc</t>
  </si>
  <si>
    <t>Vacunas Clostribac 8 Gold (2cc x animal &gt;6 meses)</t>
  </si>
  <si>
    <t>Fardos de caña maiz</t>
  </si>
  <si>
    <t>Marzo-Agosto</t>
  </si>
  <si>
    <t>Guano de Broiler</t>
  </si>
  <si>
    <t>m3</t>
  </si>
  <si>
    <t>Arriendo de talaje</t>
  </si>
  <si>
    <t>Septiembre-Febrero</t>
  </si>
  <si>
    <t>Medicamentos emergencias</t>
  </si>
  <si>
    <t>Aretes</t>
  </si>
  <si>
    <t>unidad</t>
  </si>
  <si>
    <t>Traslados a ferias</t>
  </si>
  <si>
    <t>Mayo - Junio</t>
  </si>
  <si>
    <t>Comision y gastos Feria (limpieza de corrales, camion, etc)</t>
  </si>
  <si>
    <t>Asesoria Veterinario</t>
  </si>
  <si>
    <t>marzo - septiembre</t>
  </si>
  <si>
    <t>3. Precio esperado por ventas corresponde a precio colocado en Feria Melipilla.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</si>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</sst>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b/>
      <sz val="9"/>
      <color theme="1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166" fontId="20" fillId="0" borderId="19" applyFont="0" applyFill="0" applyBorder="0" applyAlignment="0" applyProtection="0"/>
    <xf numFmtId="166" fontId="1" fillId="0" borderId="19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49" fontId="5" fillId="2" borderId="5" xfId="0" applyNumberFormat="1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2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49" fontId="2" fillId="5" borderId="23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3" borderId="26" xfId="0" applyNumberFormat="1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4" fontId="2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1" xfId="0" applyNumberFormat="1" applyFont="1" applyFill="1" applyBorder="1" applyAlignment="1">
      <alignment vertical="center"/>
    </xf>
    <xf numFmtId="49" fontId="15" fillId="8" borderId="32" xfId="0" applyNumberFormat="1" applyFont="1" applyFill="1" applyBorder="1" applyAlignment="1"/>
    <xf numFmtId="49" fontId="13" fillId="2" borderId="33" xfId="0" applyNumberFormat="1" applyFont="1" applyFill="1" applyBorder="1" applyAlignment="1">
      <alignment vertical="center"/>
    </xf>
    <xf numFmtId="9" fontId="15" fillId="2" borderId="34" xfId="0" applyNumberFormat="1" applyFont="1" applyFill="1" applyBorder="1" applyAlignment="1"/>
    <xf numFmtId="49" fontId="13" fillId="8" borderId="35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9" fontId="13" fillId="8" borderId="37" xfId="0" applyNumberFormat="1" applyFont="1" applyFill="1" applyBorder="1" applyAlignment="1">
      <alignment vertical="center"/>
    </xf>
    <xf numFmtId="0" fontId="15" fillId="9" borderId="40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0" fontId="15" fillId="2" borderId="48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9" xfId="0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0" fontId="6" fillId="2" borderId="6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49" fontId="2" fillId="3" borderId="56" xfId="0" applyNumberFormat="1" applyFont="1" applyFill="1" applyBorder="1" applyAlignment="1">
      <alignment vertical="center" wrapText="1"/>
    </xf>
    <xf numFmtId="0" fontId="3" fillId="2" borderId="57" xfId="0" applyFont="1" applyFill="1" applyBorder="1" applyAlignment="1">
      <alignment wrapText="1"/>
    </xf>
    <xf numFmtId="49" fontId="5" fillId="2" borderId="55" xfId="0" applyNumberFormat="1" applyFont="1" applyFill="1" applyBorder="1" applyAlignment="1">
      <alignment vertical="center" wrapText="1"/>
    </xf>
    <xf numFmtId="0" fontId="19" fillId="0" borderId="55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wrapText="1"/>
    </xf>
    <xf numFmtId="3" fontId="19" fillId="0" borderId="55" xfId="1" applyNumberFormat="1" applyFont="1" applyFill="1" applyBorder="1" applyAlignment="1">
      <alignment horizontal="center" wrapText="1"/>
    </xf>
    <xf numFmtId="49" fontId="8" fillId="3" borderId="58" xfId="0" applyNumberFormat="1" applyFont="1" applyFill="1" applyBorder="1" applyAlignment="1">
      <alignment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vertical="center"/>
    </xf>
    <xf numFmtId="3" fontId="8" fillId="3" borderId="58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horizontal="center" vertical="center"/>
    </xf>
    <xf numFmtId="165" fontId="13" fillId="8" borderId="37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/>
    </xf>
    <xf numFmtId="0" fontId="22" fillId="0" borderId="55" xfId="0" applyFont="1" applyFill="1" applyBorder="1" applyAlignment="1">
      <alignment wrapText="1"/>
    </xf>
    <xf numFmtId="0" fontId="21" fillId="0" borderId="55" xfId="0" applyFont="1" applyFill="1" applyBorder="1" applyAlignment="1">
      <alignment horizontal="center" wrapText="1"/>
    </xf>
    <xf numFmtId="3" fontId="21" fillId="0" borderId="55" xfId="0" applyNumberFormat="1" applyFont="1" applyFill="1" applyBorder="1" applyAlignment="1">
      <alignment horizontal="center" wrapText="1"/>
    </xf>
    <xf numFmtId="49" fontId="2" fillId="3" borderId="59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horizontal="center" vertical="center" wrapText="1"/>
    </xf>
    <xf numFmtId="49" fontId="4" fillId="3" borderId="58" xfId="0" applyNumberFormat="1" applyFont="1" applyFill="1" applyBorder="1" applyAlignment="1">
      <alignment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vertical="center"/>
    </xf>
    <xf numFmtId="3" fontId="4" fillId="3" borderId="58" xfId="0" applyNumberFormat="1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3" fillId="2" borderId="55" xfId="0" applyFont="1" applyFill="1" applyBorder="1" applyAlignment="1">
      <alignment horizontal="center" vertical="center"/>
    </xf>
    <xf numFmtId="3" fontId="3" fillId="2" borderId="55" xfId="0" applyNumberFormat="1" applyFont="1" applyFill="1" applyBorder="1" applyAlignment="1">
      <alignment vertical="center"/>
    </xf>
    <xf numFmtId="49" fontId="6" fillId="2" borderId="55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/>
    </xf>
    <xf numFmtId="0" fontId="19" fillId="0" borderId="55" xfId="0" applyFont="1" applyFill="1" applyBorder="1" applyAlignment="1">
      <alignment vertical="center" wrapText="1"/>
    </xf>
    <xf numFmtId="0" fontId="19" fillId="0" borderId="55" xfId="0" applyFont="1" applyFill="1" applyBorder="1" applyAlignment="1">
      <alignment horizontal="center" vertical="center" wrapText="1"/>
    </xf>
    <xf numFmtId="3" fontId="19" fillId="0" borderId="55" xfId="1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18" fillId="9" borderId="38" xfId="0" applyNumberFormat="1" applyFont="1" applyFill="1" applyBorder="1" applyAlignment="1">
      <alignment vertical="center"/>
    </xf>
    <xf numFmtId="0" fontId="13" fillId="9" borderId="39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53" xfId="0" applyNumberFormat="1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49" fontId="5" fillId="2" borderId="54" xfId="0" applyNumberFormat="1" applyFont="1" applyFill="1" applyBorder="1" applyAlignment="1">
      <alignment horizontal="center" vertical="center"/>
    </xf>
  </cellXfs>
  <cellStyles count="3">
    <cellStyle name="Millares 3" xfId="2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03" t="s">
        <v>0</v>
      </c>
      <c r="C9" s="128" t="s">
        <v>62</v>
      </c>
      <c r="D9" s="6"/>
      <c r="E9" s="141" t="s">
        <v>69</v>
      </c>
      <c r="F9" s="142"/>
      <c r="G9" s="115">
        <v>2000</v>
      </c>
    </row>
    <row r="10" spans="1:7" ht="21.75" customHeight="1">
      <c r="A10" s="55"/>
      <c r="B10" s="105" t="s">
        <v>1</v>
      </c>
      <c r="C10" s="128" t="s">
        <v>63</v>
      </c>
      <c r="D10" s="99"/>
      <c r="E10" s="139" t="s">
        <v>2</v>
      </c>
      <c r="F10" s="140"/>
      <c r="G10" s="100" t="s">
        <v>65</v>
      </c>
    </row>
    <row r="11" spans="1:7" ht="18" customHeight="1">
      <c r="A11" s="55"/>
      <c r="B11" s="105" t="s">
        <v>52</v>
      </c>
      <c r="C11" s="128" t="s">
        <v>64</v>
      </c>
      <c r="D11" s="99"/>
      <c r="E11" s="139" t="s">
        <v>57</v>
      </c>
      <c r="F11" s="140"/>
      <c r="G11" s="102">
        <v>1900</v>
      </c>
    </row>
    <row r="12" spans="1:7" ht="11.25" customHeight="1">
      <c r="A12" s="55"/>
      <c r="B12" s="105" t="s">
        <v>53</v>
      </c>
      <c r="C12" s="128" t="s">
        <v>58</v>
      </c>
      <c r="D12" s="99"/>
      <c r="E12" s="147" t="s">
        <v>3</v>
      </c>
      <c r="F12" s="148"/>
      <c r="G12" s="101">
        <f>+G11*G9</f>
        <v>3800000</v>
      </c>
    </row>
    <row r="13" spans="1:7" ht="27" customHeight="1">
      <c r="A13" s="55"/>
      <c r="B13" s="105" t="s">
        <v>54</v>
      </c>
      <c r="C13" s="128" t="s">
        <v>55</v>
      </c>
      <c r="D13" s="99"/>
      <c r="E13" s="137" t="s">
        <v>4</v>
      </c>
      <c r="F13" s="138"/>
      <c r="G13" s="7" t="s">
        <v>66</v>
      </c>
    </row>
    <row r="14" spans="1:7" ht="13.5" customHeight="1">
      <c r="A14" s="55"/>
      <c r="B14" s="105" t="s">
        <v>5</v>
      </c>
      <c r="C14" s="128" t="s">
        <v>102</v>
      </c>
      <c r="D14" s="99"/>
      <c r="E14" s="137" t="s">
        <v>6</v>
      </c>
      <c r="F14" s="138"/>
      <c r="G14" s="100" t="s">
        <v>67</v>
      </c>
    </row>
    <row r="15" spans="1:7" ht="25.5" customHeight="1">
      <c r="A15" s="55"/>
      <c r="B15" s="105" t="s">
        <v>7</v>
      </c>
      <c r="C15" s="128" t="s">
        <v>101</v>
      </c>
      <c r="D15" s="99"/>
      <c r="E15" s="143" t="s">
        <v>8</v>
      </c>
      <c r="F15" s="144"/>
      <c r="G15" s="7" t="s">
        <v>68</v>
      </c>
    </row>
    <row r="16" spans="1:7" ht="12" customHeight="1">
      <c r="A16" s="2"/>
      <c r="B16" s="104"/>
      <c r="C16" s="8"/>
      <c r="D16" s="9"/>
      <c r="E16" s="10"/>
      <c r="F16" s="10"/>
      <c r="G16" s="11"/>
    </row>
    <row r="17" spans="1:255" ht="12" customHeight="1">
      <c r="A17" s="12"/>
      <c r="B17" s="145" t="s">
        <v>9</v>
      </c>
      <c r="C17" s="146"/>
      <c r="D17" s="146"/>
      <c r="E17" s="146"/>
      <c r="F17" s="146"/>
      <c r="G17" s="146"/>
    </row>
    <row r="18" spans="1:255" ht="12" customHeight="1">
      <c r="A18" s="2"/>
      <c r="B18" s="13"/>
      <c r="C18" s="14"/>
      <c r="D18" s="14"/>
      <c r="E18" s="14"/>
      <c r="F18" s="15"/>
      <c r="G18" s="15"/>
    </row>
    <row r="19" spans="1:255" ht="12" customHeight="1">
      <c r="A19" s="5"/>
      <c r="B19" s="16" t="s">
        <v>10</v>
      </c>
      <c r="C19" s="17"/>
      <c r="D19" s="18"/>
      <c r="E19" s="18"/>
      <c r="F19" s="18"/>
      <c r="G19" s="18"/>
    </row>
    <row r="20" spans="1:255" ht="24" customHeight="1">
      <c r="A20" s="12"/>
      <c r="B20" s="19" t="s">
        <v>11</v>
      </c>
      <c r="C20" s="19" t="s">
        <v>12</v>
      </c>
      <c r="D20" s="19" t="s">
        <v>13</v>
      </c>
      <c r="E20" s="19" t="s">
        <v>14</v>
      </c>
      <c r="F20" s="19" t="s">
        <v>15</v>
      </c>
      <c r="G20" s="19" t="s">
        <v>16</v>
      </c>
    </row>
    <row r="21" spans="1:255" ht="12.75" customHeight="1">
      <c r="A21" s="12"/>
      <c r="B21" s="116" t="s">
        <v>70</v>
      </c>
      <c r="C21" s="117"/>
      <c r="D21" s="117"/>
      <c r="E21" s="117"/>
      <c r="F21" s="118"/>
      <c r="G21" s="118"/>
    </row>
    <row r="22" spans="1:255" ht="15">
      <c r="A22" s="12"/>
      <c r="B22" s="106" t="s">
        <v>71</v>
      </c>
      <c r="C22" s="107" t="s">
        <v>17</v>
      </c>
      <c r="D22" s="107">
        <v>0.25</v>
      </c>
      <c r="E22" s="107" t="s">
        <v>72</v>
      </c>
      <c r="F22" s="108">
        <v>22000</v>
      </c>
      <c r="G22" s="108">
        <f t="shared" ref="G22:G29" si="0">+F22*D22</f>
        <v>5500</v>
      </c>
    </row>
    <row r="23" spans="1:255" ht="12.75" customHeight="1">
      <c r="A23" s="12"/>
      <c r="B23" s="106" t="s">
        <v>73</v>
      </c>
      <c r="C23" s="107" t="s">
        <v>17</v>
      </c>
      <c r="D23" s="107">
        <v>30</v>
      </c>
      <c r="E23" s="107" t="s">
        <v>74</v>
      </c>
      <c r="F23" s="108">
        <v>22000</v>
      </c>
      <c r="G23" s="108">
        <f t="shared" si="0"/>
        <v>660000</v>
      </c>
    </row>
    <row r="24" spans="1:255" ht="12.75" customHeight="1">
      <c r="A24" s="12"/>
      <c r="B24" s="106" t="s">
        <v>75</v>
      </c>
      <c r="C24" s="107" t="s">
        <v>17</v>
      </c>
      <c r="D24" s="107">
        <v>0.5</v>
      </c>
      <c r="E24" s="107" t="s">
        <v>76</v>
      </c>
      <c r="F24" s="108">
        <v>22000</v>
      </c>
      <c r="G24" s="108">
        <f t="shared" si="0"/>
        <v>11000</v>
      </c>
    </row>
    <row r="25" spans="1:255" ht="12" customHeight="1">
      <c r="A25" s="2"/>
      <c r="B25" s="106" t="s">
        <v>77</v>
      </c>
      <c r="C25" s="107" t="s">
        <v>17</v>
      </c>
      <c r="D25" s="107">
        <v>0.5</v>
      </c>
      <c r="E25" s="107" t="s">
        <v>76</v>
      </c>
      <c r="F25" s="108">
        <v>22000</v>
      </c>
      <c r="G25" s="108">
        <f t="shared" si="0"/>
        <v>11000</v>
      </c>
    </row>
    <row r="26" spans="1:255" ht="12" customHeight="1">
      <c r="A26" s="5"/>
      <c r="B26" s="106" t="s">
        <v>78</v>
      </c>
      <c r="C26" s="107" t="s">
        <v>17</v>
      </c>
      <c r="D26" s="107">
        <v>1</v>
      </c>
      <c r="E26" s="107" t="s">
        <v>72</v>
      </c>
      <c r="F26" s="108">
        <v>22000</v>
      </c>
      <c r="G26" s="108">
        <f t="shared" si="0"/>
        <v>22000</v>
      </c>
    </row>
    <row r="27" spans="1:255" s="134" customFormat="1" ht="24" customHeight="1">
      <c r="A27" s="129"/>
      <c r="B27" s="130" t="s">
        <v>79</v>
      </c>
      <c r="C27" s="131" t="s">
        <v>17</v>
      </c>
      <c r="D27" s="131">
        <v>0.5</v>
      </c>
      <c r="E27" s="131" t="s">
        <v>80</v>
      </c>
      <c r="F27" s="132">
        <v>22000</v>
      </c>
      <c r="G27" s="132">
        <f t="shared" si="0"/>
        <v>11000</v>
      </c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</row>
    <row r="28" spans="1:255" ht="12" customHeight="1">
      <c r="A28" s="5"/>
      <c r="B28" s="106" t="s">
        <v>81</v>
      </c>
      <c r="C28" s="107" t="s">
        <v>17</v>
      </c>
      <c r="D28" s="107">
        <v>0.5</v>
      </c>
      <c r="E28" s="107" t="s">
        <v>56</v>
      </c>
      <c r="F28" s="108">
        <v>22000</v>
      </c>
      <c r="G28" s="108">
        <f t="shared" si="0"/>
        <v>11000</v>
      </c>
    </row>
    <row r="29" spans="1:255" ht="12" customHeight="1">
      <c r="A29" s="5"/>
      <c r="B29" s="106" t="s">
        <v>82</v>
      </c>
      <c r="C29" s="107" t="s">
        <v>17</v>
      </c>
      <c r="D29" s="107">
        <v>2</v>
      </c>
      <c r="E29" s="107" t="s">
        <v>56</v>
      </c>
      <c r="F29" s="108">
        <v>22000</v>
      </c>
      <c r="G29" s="108">
        <f t="shared" si="0"/>
        <v>44000</v>
      </c>
    </row>
    <row r="30" spans="1:255" ht="12.75" customHeight="1">
      <c r="A30" s="12"/>
      <c r="B30" s="20" t="s">
        <v>18</v>
      </c>
      <c r="C30" s="21"/>
      <c r="D30" s="21"/>
      <c r="E30" s="21"/>
      <c r="F30" s="22"/>
      <c r="G30" s="23">
        <f>SUM(G22:G29)</f>
        <v>775500</v>
      </c>
    </row>
    <row r="31" spans="1:255" ht="14.25" customHeight="1">
      <c r="A31" s="12"/>
      <c r="B31" s="13"/>
      <c r="C31" s="15"/>
      <c r="D31" s="15"/>
      <c r="E31" s="15"/>
      <c r="F31" s="24"/>
      <c r="G31" s="24"/>
    </row>
    <row r="32" spans="1:255" ht="12.75" customHeight="1">
      <c r="A32" s="12"/>
      <c r="B32" s="25" t="s">
        <v>19</v>
      </c>
      <c r="C32" s="26"/>
      <c r="D32" s="27"/>
      <c r="E32" s="27"/>
      <c r="F32" s="28"/>
      <c r="G32" s="28"/>
    </row>
    <row r="33" spans="1:11" ht="25.5" customHeight="1">
      <c r="A33" s="5"/>
      <c r="B33" s="119" t="s">
        <v>11</v>
      </c>
      <c r="C33" s="120" t="s">
        <v>12</v>
      </c>
      <c r="D33" s="120" t="s">
        <v>13</v>
      </c>
      <c r="E33" s="119" t="s">
        <v>14</v>
      </c>
      <c r="F33" s="120" t="s">
        <v>15</v>
      </c>
      <c r="G33" s="119" t="s">
        <v>16</v>
      </c>
    </row>
    <row r="34" spans="1:11" ht="12" customHeight="1">
      <c r="A34" s="55"/>
      <c r="B34" s="125"/>
      <c r="C34" s="126"/>
      <c r="D34" s="126"/>
      <c r="E34" s="126"/>
      <c r="F34" s="127"/>
      <c r="G34" s="127"/>
    </row>
    <row r="35" spans="1:11" ht="12" customHeight="1">
      <c r="A35" s="5"/>
      <c r="B35" s="121" t="s">
        <v>20</v>
      </c>
      <c r="C35" s="122"/>
      <c r="D35" s="122"/>
      <c r="E35" s="122"/>
      <c r="F35" s="123"/>
      <c r="G35" s="124">
        <f>SUM(G34)</f>
        <v>0</v>
      </c>
    </row>
    <row r="36" spans="1:11" ht="15.75" customHeight="1">
      <c r="A36" s="5"/>
      <c r="B36" s="29"/>
      <c r="C36" s="30"/>
      <c r="D36" s="30"/>
      <c r="E36" s="30"/>
      <c r="F36" s="31"/>
      <c r="G36" s="31"/>
      <c r="K36" s="98"/>
    </row>
    <row r="37" spans="1:11" ht="12.75" customHeight="1">
      <c r="A37" s="12"/>
      <c r="B37" s="25" t="s">
        <v>21</v>
      </c>
      <c r="C37" s="26"/>
      <c r="D37" s="27"/>
      <c r="E37" s="27"/>
      <c r="F37" s="28"/>
      <c r="G37" s="28"/>
      <c r="K37" s="98"/>
    </row>
    <row r="38" spans="1:11" ht="21" customHeight="1">
      <c r="A38" s="12"/>
      <c r="B38" s="32" t="s">
        <v>11</v>
      </c>
      <c r="C38" s="32" t="s">
        <v>12</v>
      </c>
      <c r="D38" s="32" t="s">
        <v>13</v>
      </c>
      <c r="E38" s="32" t="s">
        <v>14</v>
      </c>
      <c r="F38" s="33" t="s">
        <v>15</v>
      </c>
      <c r="G38" s="32" t="s">
        <v>16</v>
      </c>
    </row>
    <row r="39" spans="1:11" ht="12.75" customHeight="1">
      <c r="A39" s="12"/>
      <c r="B39" s="106"/>
      <c r="C39" s="107"/>
      <c r="D39" s="107"/>
      <c r="E39" s="107"/>
      <c r="F39" s="108"/>
      <c r="G39" s="108"/>
    </row>
    <row r="40" spans="1:11" ht="12" customHeight="1">
      <c r="A40" s="55"/>
      <c r="B40" s="109" t="s">
        <v>22</v>
      </c>
      <c r="C40" s="110"/>
      <c r="D40" s="110"/>
      <c r="E40" s="110"/>
      <c r="F40" s="111"/>
      <c r="G40" s="112">
        <f>SUM(G39:G39)</f>
        <v>0</v>
      </c>
    </row>
    <row r="41" spans="1:11" ht="12" customHeight="1">
      <c r="A41" s="55"/>
      <c r="B41" s="29"/>
      <c r="C41" s="30"/>
      <c r="D41" s="30"/>
      <c r="E41" s="30"/>
      <c r="F41" s="31"/>
      <c r="G41" s="31"/>
    </row>
    <row r="42" spans="1:11" ht="12.75" customHeight="1">
      <c r="A42" s="55"/>
      <c r="B42" s="25" t="s">
        <v>23</v>
      </c>
      <c r="C42" s="26"/>
      <c r="D42" s="27"/>
      <c r="E42" s="27"/>
      <c r="F42" s="28"/>
      <c r="G42" s="28"/>
    </row>
    <row r="43" spans="1:11" ht="12" customHeight="1">
      <c r="A43" s="55"/>
      <c r="B43" s="33" t="s">
        <v>24</v>
      </c>
      <c r="C43" s="33" t="s">
        <v>25</v>
      </c>
      <c r="D43" s="33" t="s">
        <v>26</v>
      </c>
      <c r="E43" s="33" t="s">
        <v>14</v>
      </c>
      <c r="F43" s="33" t="s">
        <v>15</v>
      </c>
      <c r="G43" s="33" t="s">
        <v>16</v>
      </c>
    </row>
    <row r="44" spans="1:11" ht="12" customHeight="1">
      <c r="A44" s="55"/>
      <c r="B44" s="106" t="s">
        <v>83</v>
      </c>
      <c r="C44" s="107" t="s">
        <v>84</v>
      </c>
      <c r="D44" s="107">
        <v>160</v>
      </c>
      <c r="E44" s="107" t="s">
        <v>76</v>
      </c>
      <c r="F44" s="108">
        <v>80</v>
      </c>
      <c r="G44" s="108">
        <f>D44*F44</f>
        <v>12800</v>
      </c>
    </row>
    <row r="45" spans="1:11" ht="12" customHeight="1">
      <c r="A45" s="55"/>
      <c r="B45" s="106" t="s">
        <v>85</v>
      </c>
      <c r="C45" s="107" t="s">
        <v>84</v>
      </c>
      <c r="D45" s="107">
        <v>40</v>
      </c>
      <c r="E45" s="107" t="s">
        <v>76</v>
      </c>
      <c r="F45" s="108">
        <v>462</v>
      </c>
      <c r="G45" s="108">
        <f t="shared" ref="G45:G50" si="1">D45*F45</f>
        <v>18480</v>
      </c>
    </row>
    <row r="46" spans="1:11" ht="12" customHeight="1">
      <c r="A46" s="55"/>
      <c r="B46" s="106" t="s">
        <v>86</v>
      </c>
      <c r="C46" s="107" t="s">
        <v>12</v>
      </c>
      <c r="D46" s="107">
        <v>400</v>
      </c>
      <c r="E46" s="107" t="s">
        <v>87</v>
      </c>
      <c r="F46" s="108">
        <v>2000</v>
      </c>
      <c r="G46" s="108">
        <f t="shared" si="1"/>
        <v>800000</v>
      </c>
    </row>
    <row r="47" spans="1:11" ht="12" customHeight="1">
      <c r="A47" s="55"/>
      <c r="B47" s="106" t="s">
        <v>88</v>
      </c>
      <c r="C47" s="107" t="s">
        <v>89</v>
      </c>
      <c r="D47" s="107">
        <v>20</v>
      </c>
      <c r="E47" s="107" t="s">
        <v>87</v>
      </c>
      <c r="F47" s="108">
        <v>9220</v>
      </c>
      <c r="G47" s="108">
        <f t="shared" si="1"/>
        <v>184400</v>
      </c>
    </row>
    <row r="48" spans="1:11" ht="12" customHeight="1">
      <c r="A48" s="55"/>
      <c r="B48" s="106" t="s">
        <v>90</v>
      </c>
      <c r="C48" s="107" t="s">
        <v>12</v>
      </c>
      <c r="D48" s="107">
        <v>40</v>
      </c>
      <c r="E48" s="107" t="s">
        <v>91</v>
      </c>
      <c r="F48" s="108">
        <v>5000</v>
      </c>
      <c r="G48" s="108">
        <f t="shared" si="1"/>
        <v>200000</v>
      </c>
    </row>
    <row r="49" spans="1:7" ht="12.75" customHeight="1">
      <c r="A49" s="55"/>
      <c r="B49" s="106" t="s">
        <v>92</v>
      </c>
      <c r="C49" s="107" t="s">
        <v>12</v>
      </c>
      <c r="D49" s="107">
        <v>20</v>
      </c>
      <c r="E49" s="107" t="s">
        <v>74</v>
      </c>
      <c r="F49" s="108">
        <v>4000</v>
      </c>
      <c r="G49" s="108">
        <f t="shared" si="1"/>
        <v>80000</v>
      </c>
    </row>
    <row r="50" spans="1:7" ht="15" customHeight="1">
      <c r="A50" s="55"/>
      <c r="B50" s="106" t="s">
        <v>93</v>
      </c>
      <c r="C50" s="107" t="s">
        <v>94</v>
      </c>
      <c r="D50" s="107">
        <v>8</v>
      </c>
      <c r="E50" s="107" t="s">
        <v>72</v>
      </c>
      <c r="F50" s="108">
        <f>2500*1.19</f>
        <v>2975</v>
      </c>
      <c r="G50" s="108">
        <f t="shared" si="1"/>
        <v>23800</v>
      </c>
    </row>
    <row r="51" spans="1:7" ht="11.25" customHeight="1">
      <c r="B51" s="34" t="s">
        <v>27</v>
      </c>
      <c r="C51" s="35"/>
      <c r="D51" s="35"/>
      <c r="E51" s="35"/>
      <c r="F51" s="36"/>
      <c r="G51" s="37">
        <f>SUM(G44:G50)</f>
        <v>1319480</v>
      </c>
    </row>
    <row r="52" spans="1:7" ht="11.25" customHeight="1">
      <c r="B52" s="29"/>
      <c r="C52" s="30"/>
      <c r="D52" s="30"/>
      <c r="E52" s="38"/>
      <c r="F52" s="31"/>
      <c r="G52" s="31"/>
    </row>
    <row r="53" spans="1:7" ht="11.25" customHeight="1">
      <c r="B53" s="25" t="s">
        <v>28</v>
      </c>
      <c r="C53" s="26"/>
      <c r="D53" s="27"/>
      <c r="E53" s="27"/>
      <c r="F53" s="28"/>
      <c r="G53" s="28"/>
    </row>
    <row r="54" spans="1:7" ht="11.25" customHeight="1">
      <c r="B54" s="32" t="s">
        <v>29</v>
      </c>
      <c r="C54" s="33" t="s">
        <v>25</v>
      </c>
      <c r="D54" s="33" t="s">
        <v>26</v>
      </c>
      <c r="E54" s="32" t="s">
        <v>14</v>
      </c>
      <c r="F54" s="33" t="s">
        <v>15</v>
      </c>
      <c r="G54" s="32" t="s">
        <v>16</v>
      </c>
    </row>
    <row r="55" spans="1:7" ht="11.25" customHeight="1">
      <c r="B55" s="106" t="s">
        <v>95</v>
      </c>
      <c r="C55" s="107" t="s">
        <v>94</v>
      </c>
      <c r="D55" s="107">
        <v>8</v>
      </c>
      <c r="E55" s="107" t="s">
        <v>96</v>
      </c>
      <c r="F55" s="108">
        <v>15000</v>
      </c>
      <c r="G55" s="108">
        <f>D55*F55</f>
        <v>120000</v>
      </c>
    </row>
    <row r="56" spans="1:7" ht="11.25" customHeight="1">
      <c r="B56" s="106" t="s">
        <v>97</v>
      </c>
      <c r="C56" s="107" t="s">
        <v>43</v>
      </c>
      <c r="D56" s="107">
        <v>4</v>
      </c>
      <c r="E56" s="107" t="s">
        <v>96</v>
      </c>
      <c r="F56" s="108">
        <v>3800000</v>
      </c>
      <c r="G56" s="108">
        <f>+F56*0.04</f>
        <v>152000</v>
      </c>
    </row>
    <row r="57" spans="1:7" ht="11.25" customHeight="1">
      <c r="B57" s="106" t="s">
        <v>98</v>
      </c>
      <c r="C57" s="107" t="s">
        <v>12</v>
      </c>
      <c r="D57" s="107">
        <v>2</v>
      </c>
      <c r="E57" s="107" t="s">
        <v>99</v>
      </c>
      <c r="F57" s="108">
        <v>70000</v>
      </c>
      <c r="G57" s="108">
        <f>+F57*D57</f>
        <v>140000</v>
      </c>
    </row>
    <row r="58" spans="1:7" ht="11.25" customHeight="1">
      <c r="B58" s="39" t="s">
        <v>30</v>
      </c>
      <c r="C58" s="40"/>
      <c r="D58" s="40"/>
      <c r="E58" s="40"/>
      <c r="F58" s="41"/>
      <c r="G58" s="42">
        <f>SUM(G55:G57)</f>
        <v>412000</v>
      </c>
    </row>
    <row r="59" spans="1:7" ht="11.25" customHeight="1">
      <c r="B59" s="58"/>
      <c r="C59" s="58"/>
      <c r="D59" s="58"/>
      <c r="E59" s="58"/>
      <c r="F59" s="59"/>
      <c r="G59" s="59"/>
    </row>
    <row r="60" spans="1:7" ht="11.25" customHeight="1">
      <c r="B60" s="60" t="s">
        <v>31</v>
      </c>
      <c r="C60" s="61"/>
      <c r="D60" s="61"/>
      <c r="E60" s="61"/>
      <c r="F60" s="61"/>
      <c r="G60" s="62">
        <f>G30+G35+G40+G51+G58</f>
        <v>2506980</v>
      </c>
    </row>
    <row r="61" spans="1:7" ht="11.25" customHeight="1">
      <c r="B61" s="63" t="s">
        <v>32</v>
      </c>
      <c r="C61" s="44"/>
      <c r="D61" s="44"/>
      <c r="E61" s="44"/>
      <c r="F61" s="44"/>
      <c r="G61" s="64">
        <f>G60*0.05</f>
        <v>125349</v>
      </c>
    </row>
    <row r="62" spans="1:7" ht="11.25" customHeight="1">
      <c r="B62" s="65" t="s">
        <v>33</v>
      </c>
      <c r="C62" s="43"/>
      <c r="D62" s="43"/>
      <c r="E62" s="43"/>
      <c r="F62" s="43"/>
      <c r="G62" s="66">
        <f>G61+G60</f>
        <v>2632329</v>
      </c>
    </row>
    <row r="63" spans="1:7" ht="11.25" customHeight="1">
      <c r="B63" s="63" t="s">
        <v>34</v>
      </c>
      <c r="C63" s="44"/>
      <c r="D63" s="44"/>
      <c r="E63" s="44"/>
      <c r="F63" s="44"/>
      <c r="G63" s="64">
        <f>G12</f>
        <v>3800000</v>
      </c>
    </row>
    <row r="64" spans="1:7" ht="11.25" customHeight="1">
      <c r="B64" s="67" t="s">
        <v>35</v>
      </c>
      <c r="C64" s="68"/>
      <c r="D64" s="68"/>
      <c r="E64" s="68"/>
      <c r="F64" s="68"/>
      <c r="G64" s="69">
        <f>G63-G62</f>
        <v>1167671</v>
      </c>
    </row>
    <row r="65" spans="2:7" ht="11.25" customHeight="1">
      <c r="B65" s="56" t="s">
        <v>36</v>
      </c>
      <c r="C65" s="57"/>
      <c r="D65" s="57"/>
      <c r="E65" s="57"/>
      <c r="F65" s="57"/>
      <c r="G65" s="52"/>
    </row>
    <row r="66" spans="2:7" ht="11.25" customHeight="1" thickBot="1">
      <c r="B66" s="70"/>
      <c r="C66" s="57"/>
      <c r="D66" s="57"/>
      <c r="E66" s="57"/>
      <c r="F66" s="57"/>
      <c r="G66" s="52"/>
    </row>
    <row r="67" spans="2:7" ht="11.25" customHeight="1">
      <c r="B67" s="82" t="s">
        <v>37</v>
      </c>
      <c r="C67" s="83"/>
      <c r="D67" s="83"/>
      <c r="E67" s="83"/>
      <c r="F67" s="84"/>
      <c r="G67" s="52"/>
    </row>
    <row r="68" spans="2:7" ht="11.25" customHeight="1">
      <c r="B68" s="85" t="s">
        <v>38</v>
      </c>
      <c r="C68" s="54"/>
      <c r="D68" s="54"/>
      <c r="E68" s="54"/>
      <c r="F68" s="86"/>
      <c r="G68" s="52"/>
    </row>
    <row r="69" spans="2:7" ht="11.25" customHeight="1">
      <c r="B69" s="85" t="s">
        <v>59</v>
      </c>
      <c r="C69" s="54"/>
      <c r="D69" s="54"/>
      <c r="E69" s="54"/>
      <c r="F69" s="86"/>
      <c r="G69" s="52"/>
    </row>
    <row r="70" spans="2:7" ht="11.25" customHeight="1">
      <c r="B70" s="85" t="s">
        <v>100</v>
      </c>
      <c r="C70" s="54"/>
      <c r="D70" s="54"/>
      <c r="E70" s="54"/>
      <c r="F70" s="86"/>
      <c r="G70" s="52"/>
    </row>
    <row r="71" spans="2:7" ht="11.25" customHeight="1">
      <c r="B71" s="85" t="s">
        <v>39</v>
      </c>
      <c r="C71" s="54"/>
      <c r="D71" s="54"/>
      <c r="E71" s="54"/>
      <c r="F71" s="86"/>
      <c r="G71" s="52"/>
    </row>
    <row r="72" spans="2:7" ht="11.25" customHeight="1">
      <c r="B72" s="85" t="s">
        <v>40</v>
      </c>
      <c r="C72" s="54"/>
      <c r="D72" s="54"/>
      <c r="E72" s="54"/>
      <c r="F72" s="86"/>
      <c r="G72" s="52"/>
    </row>
    <row r="73" spans="2:7" ht="11.25" customHeight="1" thickBot="1">
      <c r="B73" s="87"/>
      <c r="C73" s="88"/>
      <c r="D73" s="88"/>
      <c r="E73" s="88"/>
      <c r="F73" s="89"/>
      <c r="G73" s="52"/>
    </row>
    <row r="74" spans="2:7" ht="11.25" customHeight="1">
      <c r="B74" s="80"/>
      <c r="C74" s="54"/>
      <c r="D74" s="54"/>
      <c r="E74" s="54"/>
      <c r="F74" s="54"/>
      <c r="G74" s="52"/>
    </row>
    <row r="75" spans="2:7" ht="11.25" customHeight="1" thickBot="1">
      <c r="B75" s="135" t="s">
        <v>41</v>
      </c>
      <c r="C75" s="136"/>
      <c r="D75" s="79"/>
      <c r="E75" s="45"/>
      <c r="F75" s="45"/>
      <c r="G75" s="52"/>
    </row>
    <row r="76" spans="2:7" ht="11.25" customHeight="1">
      <c r="B76" s="72" t="s">
        <v>29</v>
      </c>
      <c r="C76" s="46" t="s">
        <v>42</v>
      </c>
      <c r="D76" s="73" t="s">
        <v>43</v>
      </c>
      <c r="E76" s="45"/>
      <c r="F76" s="45"/>
      <c r="G76" s="52"/>
    </row>
    <row r="77" spans="2:7" ht="11.25" customHeight="1">
      <c r="B77" s="74" t="s">
        <v>44</v>
      </c>
      <c r="C77" s="47">
        <f>+G30</f>
        <v>775500</v>
      </c>
      <c r="D77" s="75">
        <f>(C77/C83)</f>
        <v>0.29460603138893354</v>
      </c>
      <c r="E77" s="45"/>
      <c r="F77" s="45"/>
      <c r="G77" s="52"/>
    </row>
    <row r="78" spans="2:7" ht="11.25" customHeight="1">
      <c r="B78" s="74" t="s">
        <v>45</v>
      </c>
      <c r="C78" s="48">
        <v>0</v>
      </c>
      <c r="D78" s="75">
        <v>0</v>
      </c>
      <c r="E78" s="45"/>
      <c r="F78" s="45"/>
      <c r="G78" s="52"/>
    </row>
    <row r="79" spans="2:7" ht="11.25" customHeight="1">
      <c r="B79" s="74" t="s">
        <v>46</v>
      </c>
      <c r="C79" s="47">
        <f>+G40</f>
        <v>0</v>
      </c>
      <c r="D79" s="75">
        <f>(C79/C83)</f>
        <v>0</v>
      </c>
      <c r="E79" s="45"/>
      <c r="F79" s="45"/>
      <c r="G79" s="52"/>
    </row>
    <row r="80" spans="2:7" ht="11.25" customHeight="1">
      <c r="B80" s="74" t="s">
        <v>24</v>
      </c>
      <c r="C80" s="47">
        <f>+G51</f>
        <v>1319480</v>
      </c>
      <c r="D80" s="75">
        <f>(C80/C83)</f>
        <v>0.50125953100847198</v>
      </c>
      <c r="E80" s="45"/>
      <c r="F80" s="45"/>
      <c r="G80" s="52"/>
    </row>
    <row r="81" spans="2:7" ht="11.25" customHeight="1">
      <c r="B81" s="74" t="s">
        <v>47</v>
      </c>
      <c r="C81" s="49">
        <f>+G58</f>
        <v>412000</v>
      </c>
      <c r="D81" s="75">
        <f>(C81/C83)</f>
        <v>0.15651538998354689</v>
      </c>
      <c r="E81" s="51"/>
      <c r="F81" s="51"/>
      <c r="G81" s="52"/>
    </row>
    <row r="82" spans="2:7" ht="11.25" customHeight="1">
      <c r="B82" s="74" t="s">
        <v>48</v>
      </c>
      <c r="C82" s="49">
        <f>+G61</f>
        <v>125349</v>
      </c>
      <c r="D82" s="75">
        <f>(C82/C83)</f>
        <v>4.7619047619047616E-2</v>
      </c>
      <c r="E82" s="51"/>
      <c r="F82" s="51"/>
      <c r="G82" s="52"/>
    </row>
    <row r="83" spans="2:7" ht="11.25" customHeight="1" thickBot="1">
      <c r="B83" s="76" t="s">
        <v>49</v>
      </c>
      <c r="C83" s="77">
        <f>SUM(C77:C82)</f>
        <v>2632329</v>
      </c>
      <c r="D83" s="78">
        <f>SUM(D77:D82)</f>
        <v>1</v>
      </c>
      <c r="E83" s="51"/>
      <c r="F83" s="51"/>
      <c r="G83" s="52"/>
    </row>
    <row r="84" spans="2:7" ht="11.25" customHeight="1">
      <c r="B84" s="70"/>
      <c r="C84" s="57"/>
      <c r="D84" s="57"/>
      <c r="E84" s="57"/>
      <c r="F84" s="57"/>
      <c r="G84" s="52"/>
    </row>
    <row r="85" spans="2:7" ht="11.25" customHeight="1">
      <c r="B85" s="71"/>
      <c r="C85" s="57"/>
      <c r="D85" s="57"/>
      <c r="E85" s="57"/>
      <c r="F85" s="57"/>
      <c r="G85" s="52"/>
    </row>
    <row r="86" spans="2:7" ht="11.25" customHeight="1" thickBot="1">
      <c r="B86" s="91"/>
      <c r="C86" s="92" t="s">
        <v>50</v>
      </c>
      <c r="D86" s="93"/>
      <c r="E86" s="94"/>
      <c r="F86" s="50"/>
      <c r="G86" s="52"/>
    </row>
    <row r="87" spans="2:7" ht="11.25" customHeight="1">
      <c r="B87" s="95" t="s">
        <v>60</v>
      </c>
      <c r="C87" s="96">
        <v>1800</v>
      </c>
      <c r="D87" s="96">
        <v>2000</v>
      </c>
      <c r="E87" s="97">
        <v>2200</v>
      </c>
      <c r="F87" s="90"/>
      <c r="G87" s="53"/>
    </row>
    <row r="88" spans="2:7" ht="11.25" customHeight="1" thickBot="1">
      <c r="B88" s="76" t="s">
        <v>61</v>
      </c>
      <c r="C88" s="113">
        <f>(G62/C87)</f>
        <v>1462.405</v>
      </c>
      <c r="D88" s="113">
        <f>(G62/D87)</f>
        <v>1316.1645000000001</v>
      </c>
      <c r="E88" s="114">
        <f>(G62/E87)</f>
        <v>1196.5131818181819</v>
      </c>
      <c r="F88" s="90"/>
      <c r="G88" s="53"/>
    </row>
    <row r="89" spans="2:7" ht="11.25" customHeight="1">
      <c r="B89" s="81" t="s">
        <v>51</v>
      </c>
      <c r="C89" s="54"/>
      <c r="D89" s="54"/>
      <c r="E89" s="54"/>
      <c r="F89" s="54"/>
      <c r="G89" s="54"/>
    </row>
  </sheetData>
  <mergeCells count="9">
    <mergeCell ref="B75:C7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Carne</vt:lpstr>
      <vt:lpstr>'Bovinos Carne'!Área_de_impresión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2022-06-16T22:27:54Z</cp:lastPrinted>
  <dcterms:created xsi:type="dcterms:W3CDTF">2020-11-27T12:49:26Z</dcterms:created>
  <dcterms:modified xsi:type="dcterms:W3CDTF">2022-06-22T15:08:46Z</dcterms:modified>
</cp:coreProperties>
</file>