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0" yWindow="0" windowWidth="20490" windowHeight="6855"/>
  </bookViews>
  <sheets>
    <sheet name="LECHE" sheetId="1" r:id="rId1"/>
  </sheets>
  <definedNames>
    <definedName name="_xlnm.Print_Area" localSheetId="0">LECHE!$A$1:$G$107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C96" i="1"/>
  <c r="G74" i="1" l="1"/>
  <c r="G65" i="1"/>
  <c r="G64" i="1"/>
  <c r="G62" i="1"/>
  <c r="G40" i="1"/>
  <c r="G41" i="1"/>
  <c r="G38" i="1"/>
  <c r="G25" i="1"/>
  <c r="G81" i="1"/>
  <c r="G75" i="1"/>
  <c r="G73" i="1"/>
  <c r="G72" i="1"/>
  <c r="G71" i="1"/>
  <c r="G66" i="1"/>
  <c r="G63" i="1"/>
  <c r="G61" i="1"/>
  <c r="G60" i="1"/>
  <c r="G59" i="1"/>
  <c r="G58" i="1"/>
  <c r="G57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13" i="1"/>
  <c r="G42" i="1" l="1"/>
  <c r="C95" i="1" s="1"/>
  <c r="G76" i="1"/>
  <c r="C99" i="1" s="1"/>
  <c r="G67" i="1"/>
  <c r="C98" i="1" s="1"/>
  <c r="G78" i="1" l="1"/>
  <c r="G79" i="1" s="1"/>
  <c r="G80" i="1" l="1"/>
  <c r="G82" i="1" s="1"/>
  <c r="C100" i="1"/>
  <c r="C101" i="1" l="1"/>
  <c r="E106" i="1"/>
  <c r="D106" i="1"/>
  <c r="C106" i="1"/>
  <c r="D95" i="1" l="1"/>
  <c r="D97" i="1"/>
  <c r="D98" i="1"/>
  <c r="D99" i="1"/>
  <c r="D100" i="1"/>
  <c r="D101" i="1" l="1"/>
</calcChain>
</file>

<file path=xl/sharedStrings.xml><?xml version="1.0" encoding="utf-8"?>
<sst xmlns="http://schemas.openxmlformats.org/spreadsheetml/2006/main" count="209" uniqueCount="132">
  <si>
    <t>RUBRO o CULTIVO</t>
  </si>
  <si>
    <t>VARIEDAD</t>
  </si>
  <si>
    <t>Mezcla</t>
  </si>
  <si>
    <t>FECHA ESTIMADA PRECIO DE VENTA</t>
  </si>
  <si>
    <t>NIVEL TECNOLOGICO</t>
  </si>
  <si>
    <t>Medio</t>
  </si>
  <si>
    <t>PRECIO ESPERADO ($/kg)</t>
  </si>
  <si>
    <t>REGION</t>
  </si>
  <si>
    <t>Lib. B. O'Higgins</t>
  </si>
  <si>
    <t>INGRESO ESPERADO, con IVA ($)</t>
  </si>
  <si>
    <t>AREA</t>
  </si>
  <si>
    <t>DESTINO PRODUCCION</t>
  </si>
  <si>
    <t>COMUNA/LOCALIDAD</t>
  </si>
  <si>
    <t>Todas</t>
  </si>
  <si>
    <t>FECHA DE VENTA</t>
  </si>
  <si>
    <t>FECHA PRECIO INSUMOS</t>
  </si>
  <si>
    <t>CONTINGENCIA</t>
  </si>
  <si>
    <t>COSTOS DIRECTOS DE PRODUCCIÓN REBAÑO 20 ANIMALES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</si>
  <si>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</si>
  <si>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</si>
  <si>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</si>
  <si>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</si>
  <si>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</si>
  <si>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</si>
  <si>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</si>
  <si>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Monitoreo sanidad del rebaño</t>
  </si>
  <si>
    <t>JH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</si>
  <si>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</si>
  <si>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</si>
  <si>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</si>
  <si>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</si>
  <si>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</si>
  <si>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</si>
  <si>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</si>
  <si>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Marzo-agosto</t>
  </si>
  <si>
    <t>Destete</t>
  </si>
  <si>
    <t>Marzo-Abril</t>
  </si>
  <si>
    <t>Registros</t>
  </si>
  <si>
    <t>Marzo-Febrero</t>
  </si>
  <si>
    <t>Declaración de existencias</t>
  </si>
  <si>
    <t>Julio</t>
  </si>
  <si>
    <t>Agosto</t>
  </si>
  <si>
    <t>Evaluación hembras al encaste</t>
  </si>
  <si>
    <t>Inseminación artificial</t>
  </si>
  <si>
    <t>Octubre-Diciembre</t>
  </si>
  <si>
    <t>Selección y desecho</t>
  </si>
  <si>
    <t>Octubre-Septiembre</t>
  </si>
  <si>
    <t>Detección preñez</t>
  </si>
  <si>
    <t>Noviembre-Febrero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</si>
  <si>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</si>
  <si>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</si>
  <si>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</si>
  <si>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</si>
  <si>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</si>
  <si>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</si>
  <si>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</si>
  <si>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Cantidad</t>
  </si>
  <si>
    <t>ml</t>
  </si>
  <si>
    <t>Marzo - Septiembre</t>
  </si>
  <si>
    <t>Alimentación con subproductos</t>
  </si>
  <si>
    <t>kg</t>
  </si>
  <si>
    <t>Marzo - Agosto</t>
  </si>
  <si>
    <t>Alimentación con heno</t>
  </si>
  <si>
    <t>c/u</t>
  </si>
  <si>
    <t>Septiembre - Febrero</t>
  </si>
  <si>
    <t>Enero - Diciembre</t>
  </si>
  <si>
    <t xml:space="preserve">Agosto </t>
  </si>
  <si>
    <t>Subtotal Insumos</t>
  </si>
  <si>
    <t>OTROS</t>
  </si>
  <si>
    <t>Item</t>
  </si>
  <si>
    <t>Servicio de análisis parasitario</t>
  </si>
  <si>
    <t>Marzo - Junio - Septiembre</t>
  </si>
  <si>
    <t>Anual</t>
  </si>
  <si>
    <t>Aretes</t>
  </si>
  <si>
    <t>caja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</si>
  <si>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</si>
  <si>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</si>
  <si>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</si>
  <si>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</si>
  <si>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</si>
  <si>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</si>
  <si>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</si>
  <si>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</si>
  <si>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</si>
  <si>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</si>
  <si>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</si>
  <si>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Los insumos considerados (tipo y dosis) son sólo referenciales y corresponden a la Agencia de Area en particular.</t>
  </si>
  <si>
    <t>5. El precio esperado de venta considera al producto colocado en el predio del productor.</t>
  </si>
  <si>
    <t>Evaluación de condición corporal</t>
  </si>
  <si>
    <t>n/a</t>
  </si>
  <si>
    <t>BOVINOS LECHE</t>
  </si>
  <si>
    <t>San Fernando</t>
  </si>
  <si>
    <t>Abril</t>
  </si>
  <si>
    <t>Mercado Local</t>
  </si>
  <si>
    <t>Enfermedad/Sequía</t>
  </si>
  <si>
    <t>Ordeña</t>
  </si>
  <si>
    <t>Terapia de Secado</t>
  </si>
  <si>
    <t>Exámenes Brucelosis Tuberculosis</t>
  </si>
  <si>
    <t>Mantención unidad de ordeña</t>
  </si>
  <si>
    <t>RevIsión máquina de ordeña</t>
  </si>
  <si>
    <t>Lavado máquina ordeña</t>
  </si>
  <si>
    <t>Marzo-Abril/Oct-Nov</t>
  </si>
  <si>
    <t>Antiparasitario (ivermectina 1% + clorsulón 10%)</t>
  </si>
  <si>
    <t>Vacunas (enfermedades clostridiales)</t>
  </si>
  <si>
    <t>dosis (2 ml)</t>
  </si>
  <si>
    <t>Medicamentos emergencias (varios)</t>
  </si>
  <si>
    <t>unidad (evento)</t>
  </si>
  <si>
    <t>Praderas (mantención)</t>
  </si>
  <si>
    <t>unidad</t>
  </si>
  <si>
    <t>Caja</t>
  </si>
  <si>
    <t>Aceite máquina ordeñadora</t>
  </si>
  <si>
    <t>Detergentes</t>
  </si>
  <si>
    <t>Luz y agua</t>
  </si>
  <si>
    <t>Pagos</t>
  </si>
  <si>
    <t>Fletes venta de animales</t>
  </si>
  <si>
    <t>Contabilidad</t>
  </si>
  <si>
    <t>Mensualidad</t>
  </si>
  <si>
    <t>RENDIMIENTO (lt/20 animales)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</si>
  <si>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</si>
  <si>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</si>
  <si>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</si>
  <si>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</si>
  <si>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</si>
  <si>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</si>
  <si>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</si>
  <si>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</si>
  <si>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</si>
  <si>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</si>
  <si>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($/lts</t>
  </si>
  <si>
    <t>Rendimiento  (lts)</t>
  </si>
  <si>
    <t>Costo unitario ($/ Lts)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</si>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</sst>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b/>
      <i/>
      <sz val="8"/>
      <color rgb="FFFFFFFF"/>
      <name val="Arial Narrow"/>
      <family val="2"/>
    </font>
    <font>
      <sz val="8"/>
      <name val="Arial Narrow"/>
      <family val="2"/>
    </font>
    <font>
      <sz val="8"/>
      <color rgb="FFFFFFFF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sz val="8"/>
      <color indexed="8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7"/>
      <color indexed="9"/>
      <name val="Calibri"/>
      <family val="2"/>
    </font>
    <font>
      <b/>
      <sz val="10"/>
      <color rgb="FFFFFFFF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7328"/>
        <bgColor rgb="FF000000"/>
      </patternFill>
    </fill>
    <fill>
      <patternFill patternType="solid">
        <fgColor rgb="FF57B3BD"/>
        <bgColor rgb="FF000000"/>
      </patternFill>
    </fill>
    <fill>
      <patternFill patternType="solid">
        <fgColor rgb="FF57B3BD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3" fontId="4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 applyProtection="1">
      <alignment horizontal="center"/>
      <protection locked="0"/>
    </xf>
    <xf numFmtId="3" fontId="4" fillId="0" borderId="1" xfId="1" applyNumberFormat="1" applyFont="1" applyFill="1" applyBorder="1" applyAlignment="1" applyProtection="1">
      <alignment horizontal="center"/>
      <protection locked="0"/>
    </xf>
    <xf numFmtId="0" fontId="7" fillId="0" borderId="1" xfId="1" applyNumberFormat="1" applyFont="1" applyFill="1" applyBorder="1"/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vertical="center" wrapText="1"/>
    </xf>
    <xf numFmtId="0" fontId="11" fillId="0" borderId="7" xfId="0" applyFont="1" applyBorder="1"/>
    <xf numFmtId="0" fontId="4" fillId="2" borderId="1" xfId="0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/>
    <xf numFmtId="3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 applyProtection="1">
      <alignment horizontal="center" vertical="center"/>
      <protection locked="0"/>
    </xf>
    <xf numFmtId="3" fontId="8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14" fillId="6" borderId="0" xfId="0" applyFont="1" applyFill="1" applyBorder="1" applyAlignment="1"/>
    <xf numFmtId="49" fontId="15" fillId="6" borderId="8" xfId="0" applyNumberFormat="1" applyFont="1" applyFill="1" applyBorder="1" applyAlignment="1">
      <alignment vertical="center"/>
    </xf>
    <xf numFmtId="3" fontId="15" fillId="6" borderId="9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/>
    <xf numFmtId="166" fontId="15" fillId="6" borderId="9" xfId="0" applyNumberFormat="1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3" fontId="9" fillId="7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15" fillId="6" borderId="11" xfId="0" applyNumberFormat="1" applyFont="1" applyFill="1" applyBorder="1" applyAlignment="1">
      <alignment vertical="center"/>
    </xf>
    <xf numFmtId="9" fontId="14" fillId="6" borderId="12" xfId="0" applyNumberFormat="1" applyFont="1" applyFill="1" applyBorder="1" applyAlignment="1"/>
    <xf numFmtId="0" fontId="5" fillId="3" borderId="1" xfId="0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right" vertical="center"/>
    </xf>
    <xf numFmtId="9" fontId="9" fillId="7" borderId="1" xfId="3" applyFont="1" applyFill="1" applyBorder="1" applyAlignment="1">
      <alignment horizontal="right" vertical="center"/>
    </xf>
    <xf numFmtId="49" fontId="15" fillId="6" borderId="13" xfId="0" applyNumberFormat="1" applyFont="1" applyFill="1" applyBorder="1" applyAlignment="1">
      <alignment vertical="center"/>
    </xf>
    <xf numFmtId="166" fontId="15" fillId="6" borderId="14" xfId="0" applyNumberFormat="1" applyFont="1" applyFill="1" applyBorder="1" applyAlignment="1">
      <alignment vertical="center"/>
    </xf>
    <xf numFmtId="9" fontId="14" fillId="6" borderId="15" xfId="0" applyNumberFormat="1" applyFont="1" applyFill="1" applyBorder="1" applyAlignment="1"/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left" vertical="center"/>
    </xf>
    <xf numFmtId="3" fontId="19" fillId="3" borderId="6" xfId="1" applyNumberFormat="1" applyFont="1" applyFill="1" applyBorder="1" applyAlignment="1" applyProtection="1">
      <alignment horizontal="center" vertical="center"/>
      <protection locked="0"/>
    </xf>
    <xf numFmtId="3" fontId="19" fillId="4" borderId="6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6" fillId="4" borderId="1" xfId="0" applyFont="1" applyFill="1" applyBorder="1" applyAlignment="1">
      <alignment horizontal="center" vertical="center"/>
    </xf>
  </cellXfs>
  <cellStyles count="4">
    <cellStyle name="Millares 8" xfId="1"/>
    <cellStyle name="Normal" xfId="0" builtinId="0"/>
    <cellStyle name="Normal 4" xfId="2"/>
    <cellStyle name="Porcentaje" xfId="3" builtinId="5"/>
  </cellStyles>
  <dxfs count="0"/>
  <tableStyles count="0" defaultTableStyle="TableStyleMedium2" defaultPivotStyle="PivotStyleLight16"/>
  <colors>
    <mruColors>
      <color rgb="FF57B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76201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D578947-3202-4982-8166-042442EB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tabSelected="1" zoomScale="96" zoomScaleNormal="96" workbookViewId="0">
      <selection activeCell="I15" sqref="I15"/>
    </sheetView>
  </sheetViews>
  <sheetFormatPr baseColWidth="10" defaultColWidth="15.28515625" defaultRowHeight="11.25" x14ac:dyDescent="0.2"/>
  <cols>
    <col min="1" max="1" width="13.42578125" style="1" customWidth="1"/>
    <col min="2" max="2" width="30.140625" style="1" customWidth="1"/>
    <col min="3" max="3" width="13.42578125" style="2" customWidth="1"/>
    <col min="4" max="4" width="9.28515625" style="3" bestFit="1" customWidth="1"/>
    <col min="5" max="5" width="19.85546875" style="1" customWidth="1"/>
    <col min="6" max="6" width="14.28515625" style="1" bestFit="1" customWidth="1"/>
    <col min="7" max="7" width="12.42578125" style="1" customWidth="1"/>
    <col min="8" max="16384" width="15.28515625" style="1"/>
  </cols>
  <sheetData>
    <row r="1" spans="1:8" x14ac:dyDescent="0.2">
      <c r="A1" s="1">
        <v>4</v>
      </c>
    </row>
    <row r="10" spans="1:8" ht="12.75" x14ac:dyDescent="0.25">
      <c r="B10" s="59" t="s">
        <v>0</v>
      </c>
      <c r="C10" s="41" t="s">
        <v>90</v>
      </c>
      <c r="D10" s="6"/>
      <c r="E10" s="88" t="s">
        <v>117</v>
      </c>
      <c r="F10" s="88"/>
      <c r="G10" s="43">
        <v>20000</v>
      </c>
    </row>
    <row r="11" spans="1:8" ht="12.75" x14ac:dyDescent="0.25">
      <c r="B11" s="7" t="s">
        <v>1</v>
      </c>
      <c r="C11" s="41" t="s">
        <v>2</v>
      </c>
      <c r="D11" s="6"/>
      <c r="E11" s="87" t="s">
        <v>3</v>
      </c>
      <c r="F11" s="87"/>
      <c r="G11" s="44" t="s">
        <v>92</v>
      </c>
    </row>
    <row r="12" spans="1:8" ht="12.75" x14ac:dyDescent="0.25">
      <c r="B12" s="7" t="s">
        <v>4</v>
      </c>
      <c r="C12" s="41" t="s">
        <v>5</v>
      </c>
      <c r="D12" s="6"/>
      <c r="E12" s="87" t="s">
        <v>6</v>
      </c>
      <c r="F12" s="87"/>
      <c r="G12" s="45">
        <v>500</v>
      </c>
    </row>
    <row r="13" spans="1:8" ht="12.75" x14ac:dyDescent="0.25">
      <c r="B13" s="7" t="s">
        <v>7</v>
      </c>
      <c r="C13" s="41" t="s">
        <v>8</v>
      </c>
      <c r="D13" s="6"/>
      <c r="E13" s="89" t="s">
        <v>9</v>
      </c>
      <c r="F13" s="90"/>
      <c r="G13" s="46">
        <f>G10*G12</f>
        <v>10000000</v>
      </c>
      <c r="H13" s="4"/>
    </row>
    <row r="14" spans="1:8" ht="12.75" x14ac:dyDescent="0.25">
      <c r="B14" s="7" t="s">
        <v>10</v>
      </c>
      <c r="C14" s="41" t="s">
        <v>91</v>
      </c>
      <c r="D14" s="6"/>
      <c r="E14" s="87" t="s">
        <v>11</v>
      </c>
      <c r="F14" s="87"/>
      <c r="G14" s="41" t="s">
        <v>93</v>
      </c>
    </row>
    <row r="15" spans="1:8" ht="12.75" x14ac:dyDescent="0.25">
      <c r="B15" s="7" t="s">
        <v>12</v>
      </c>
      <c r="C15" s="41" t="s">
        <v>13</v>
      </c>
      <c r="D15" s="6"/>
      <c r="E15" s="87" t="s">
        <v>14</v>
      </c>
      <c r="F15" s="87"/>
      <c r="G15" s="41" t="s">
        <v>72</v>
      </c>
    </row>
    <row r="16" spans="1:8" ht="12.75" x14ac:dyDescent="0.25">
      <c r="B16" s="7" t="s">
        <v>15</v>
      </c>
      <c r="C16" s="42" t="s">
        <v>131</v>
      </c>
      <c r="D16" s="6"/>
      <c r="E16" s="94" t="s">
        <v>16</v>
      </c>
      <c r="F16" s="94"/>
      <c r="G16" s="47" t="s">
        <v>94</v>
      </c>
    </row>
    <row r="17" spans="2:7" ht="12.75" x14ac:dyDescent="0.25">
      <c r="B17" s="8"/>
      <c r="C17" s="9"/>
      <c r="D17" s="6"/>
      <c r="E17" s="5"/>
      <c r="F17" s="5"/>
      <c r="G17" s="10"/>
    </row>
    <row r="18" spans="2:7" ht="12.75" x14ac:dyDescent="0.2">
      <c r="B18" s="95" t="s">
        <v>17</v>
      </c>
      <c r="C18" s="95"/>
      <c r="D18" s="95"/>
      <c r="E18" s="95"/>
      <c r="F18" s="95"/>
      <c r="G18" s="95"/>
    </row>
    <row r="19" spans="2:7" ht="12.75" x14ac:dyDescent="0.25">
      <c r="B19" s="5"/>
      <c r="C19" s="11"/>
      <c r="D19" s="6"/>
      <c r="E19" s="12"/>
      <c r="F19" s="5"/>
      <c r="G19" s="5"/>
    </row>
    <row r="20" spans="2:7" ht="12.75" x14ac:dyDescent="0.2">
      <c r="B20" s="48" t="s">
        <v>18</v>
      </c>
      <c r="C20" s="13"/>
      <c r="D20" s="14"/>
      <c r="E20" s="13"/>
      <c r="F20" s="13"/>
      <c r="G20" s="13"/>
    </row>
    <row r="21" spans="2:7" s="2" customFormat="1" ht="12.75" x14ac:dyDescent="0.2">
      <c r="B21" s="56" t="s">
        <v>19</v>
      </c>
      <c r="C21" s="56" t="s">
        <v>20</v>
      </c>
      <c r="D21" s="57" t="s">
        <v>21</v>
      </c>
      <c r="E21" s="56" t="s">
        <v>22</v>
      </c>
      <c r="F21" s="56" t="s">
        <v>23</v>
      </c>
      <c r="G21" s="56" t="s">
        <v>24</v>
      </c>
    </row>
    <row r="22" spans="2:7" ht="12.75" x14ac:dyDescent="0.25">
      <c r="B22" s="15" t="s">
        <v>25</v>
      </c>
      <c r="C22" s="16" t="s">
        <v>26</v>
      </c>
      <c r="D22" s="17">
        <v>5</v>
      </c>
      <c r="E22" s="16" t="s">
        <v>27</v>
      </c>
      <c r="F22" s="18">
        <v>30000</v>
      </c>
      <c r="G22" s="19">
        <f>D22*F22</f>
        <v>150000</v>
      </c>
    </row>
    <row r="23" spans="2:7" ht="12.75" x14ac:dyDescent="0.25">
      <c r="B23" s="20" t="s">
        <v>28</v>
      </c>
      <c r="C23" s="21" t="s">
        <v>26</v>
      </c>
      <c r="D23" s="17">
        <v>1</v>
      </c>
      <c r="E23" s="16" t="s">
        <v>27</v>
      </c>
      <c r="F23" s="18">
        <v>30000</v>
      </c>
      <c r="G23" s="19">
        <f t="shared" ref="G23:G37" si="0">D23*F23</f>
        <v>30000</v>
      </c>
    </row>
    <row r="24" spans="2:7" ht="12.75" x14ac:dyDescent="0.25">
      <c r="B24" s="20" t="s">
        <v>29</v>
      </c>
      <c r="C24" s="21" t="s">
        <v>26</v>
      </c>
      <c r="D24" s="17">
        <v>50</v>
      </c>
      <c r="E24" s="16" t="s">
        <v>27</v>
      </c>
      <c r="F24" s="18">
        <v>30000</v>
      </c>
      <c r="G24" s="19">
        <f t="shared" si="0"/>
        <v>1500000</v>
      </c>
    </row>
    <row r="25" spans="2:7" ht="12.75" x14ac:dyDescent="0.25">
      <c r="B25" s="20" t="s">
        <v>95</v>
      </c>
      <c r="C25" s="21" t="s">
        <v>26</v>
      </c>
      <c r="D25" s="17">
        <v>50</v>
      </c>
      <c r="E25" s="16" t="s">
        <v>27</v>
      </c>
      <c r="F25" s="18">
        <v>30000</v>
      </c>
      <c r="G25" s="19">
        <f t="shared" si="0"/>
        <v>1500000</v>
      </c>
    </row>
    <row r="26" spans="2:7" ht="12.75" x14ac:dyDescent="0.25">
      <c r="B26" s="20" t="s">
        <v>30</v>
      </c>
      <c r="C26" s="21" t="s">
        <v>26</v>
      </c>
      <c r="D26" s="17">
        <v>1</v>
      </c>
      <c r="E26" s="21" t="s">
        <v>31</v>
      </c>
      <c r="F26" s="18">
        <v>30000</v>
      </c>
      <c r="G26" s="19">
        <f t="shared" si="0"/>
        <v>30000</v>
      </c>
    </row>
    <row r="27" spans="2:7" ht="12.75" x14ac:dyDescent="0.25">
      <c r="B27" s="20" t="s">
        <v>32</v>
      </c>
      <c r="C27" s="21" t="s">
        <v>26</v>
      </c>
      <c r="D27" s="17">
        <v>1</v>
      </c>
      <c r="E27" s="21" t="s">
        <v>31</v>
      </c>
      <c r="F27" s="18">
        <v>30000</v>
      </c>
      <c r="G27" s="19">
        <f t="shared" si="0"/>
        <v>30000</v>
      </c>
    </row>
    <row r="28" spans="2:7" ht="12.75" x14ac:dyDescent="0.25">
      <c r="B28" s="20" t="s">
        <v>33</v>
      </c>
      <c r="C28" s="21" t="s">
        <v>26</v>
      </c>
      <c r="D28" s="17">
        <v>0.25</v>
      </c>
      <c r="E28" s="21" t="s">
        <v>31</v>
      </c>
      <c r="F28" s="18">
        <v>30000</v>
      </c>
      <c r="G28" s="19">
        <f t="shared" si="0"/>
        <v>7500</v>
      </c>
    </row>
    <row r="29" spans="2:7" ht="12.75" x14ac:dyDescent="0.25">
      <c r="B29" s="20" t="s">
        <v>88</v>
      </c>
      <c r="C29" s="21" t="s">
        <v>26</v>
      </c>
      <c r="D29" s="17">
        <v>0</v>
      </c>
      <c r="E29" s="21" t="s">
        <v>34</v>
      </c>
      <c r="F29" s="18">
        <v>30000</v>
      </c>
      <c r="G29" s="19">
        <f t="shared" si="0"/>
        <v>0</v>
      </c>
    </row>
    <row r="30" spans="2:7" ht="12.75" x14ac:dyDescent="0.25">
      <c r="B30" s="20" t="s">
        <v>35</v>
      </c>
      <c r="C30" s="21" t="s">
        <v>26</v>
      </c>
      <c r="D30" s="17">
        <v>0</v>
      </c>
      <c r="E30" s="21" t="s">
        <v>36</v>
      </c>
      <c r="F30" s="18">
        <v>30000</v>
      </c>
      <c r="G30" s="19">
        <f t="shared" si="0"/>
        <v>0</v>
      </c>
    </row>
    <row r="31" spans="2:7" ht="12.75" x14ac:dyDescent="0.25">
      <c r="B31" s="20" t="s">
        <v>96</v>
      </c>
      <c r="C31" s="21" t="s">
        <v>26</v>
      </c>
      <c r="D31" s="17">
        <v>4</v>
      </c>
      <c r="E31" s="21" t="s">
        <v>36</v>
      </c>
      <c r="F31" s="18">
        <v>30000</v>
      </c>
      <c r="G31" s="19">
        <f t="shared" si="0"/>
        <v>120000</v>
      </c>
    </row>
    <row r="32" spans="2:7" ht="12.75" x14ac:dyDescent="0.25">
      <c r="B32" s="20" t="s">
        <v>37</v>
      </c>
      <c r="C32" s="21" t="s">
        <v>26</v>
      </c>
      <c r="D32" s="17">
        <v>15</v>
      </c>
      <c r="E32" s="21" t="s">
        <v>38</v>
      </c>
      <c r="F32" s="18">
        <v>30000</v>
      </c>
      <c r="G32" s="19">
        <f t="shared" si="0"/>
        <v>450000</v>
      </c>
    </row>
    <row r="33" spans="2:8" ht="12.75" x14ac:dyDescent="0.25">
      <c r="B33" s="20" t="s">
        <v>39</v>
      </c>
      <c r="C33" s="21" t="s">
        <v>26</v>
      </c>
      <c r="D33" s="17">
        <v>1</v>
      </c>
      <c r="E33" s="21" t="s">
        <v>40</v>
      </c>
      <c r="F33" s="18">
        <v>30000</v>
      </c>
      <c r="G33" s="19">
        <f t="shared" si="0"/>
        <v>30000</v>
      </c>
    </row>
    <row r="34" spans="2:8" ht="12.75" x14ac:dyDescent="0.25">
      <c r="B34" s="20" t="s">
        <v>97</v>
      </c>
      <c r="C34" s="21" t="s">
        <v>26</v>
      </c>
      <c r="D34" s="17">
        <v>3</v>
      </c>
      <c r="E34" s="21" t="s">
        <v>41</v>
      </c>
      <c r="F34" s="18">
        <v>30000</v>
      </c>
      <c r="G34" s="19">
        <f t="shared" si="0"/>
        <v>90000</v>
      </c>
    </row>
    <row r="35" spans="2:8" ht="12.75" x14ac:dyDescent="0.25">
      <c r="B35" s="20" t="s">
        <v>42</v>
      </c>
      <c r="C35" s="21" t="s">
        <v>26</v>
      </c>
      <c r="D35" s="17">
        <v>1</v>
      </c>
      <c r="E35" s="21" t="s">
        <v>41</v>
      </c>
      <c r="F35" s="18">
        <v>30000</v>
      </c>
      <c r="G35" s="19">
        <f t="shared" si="0"/>
        <v>30000</v>
      </c>
    </row>
    <row r="36" spans="2:8" ht="12.75" x14ac:dyDescent="0.25">
      <c r="B36" s="20" t="s">
        <v>43</v>
      </c>
      <c r="C36" s="21" t="s">
        <v>26</v>
      </c>
      <c r="D36" s="17">
        <v>6</v>
      </c>
      <c r="E36" s="21" t="s">
        <v>44</v>
      </c>
      <c r="F36" s="18">
        <v>30000</v>
      </c>
      <c r="G36" s="19">
        <f t="shared" si="0"/>
        <v>180000</v>
      </c>
    </row>
    <row r="37" spans="2:8" ht="12.75" x14ac:dyDescent="0.25">
      <c r="B37" s="20" t="s">
        <v>45</v>
      </c>
      <c r="C37" s="21" t="s">
        <v>26</v>
      </c>
      <c r="D37" s="17">
        <v>4</v>
      </c>
      <c r="E37" s="21" t="s">
        <v>46</v>
      </c>
      <c r="F37" s="18">
        <v>30000</v>
      </c>
      <c r="G37" s="19">
        <f t="shared" si="0"/>
        <v>120000</v>
      </c>
    </row>
    <row r="38" spans="2:8" ht="12.75" x14ac:dyDescent="0.25">
      <c r="B38" s="20" t="s">
        <v>47</v>
      </c>
      <c r="C38" s="21" t="s">
        <v>26</v>
      </c>
      <c r="D38" s="17">
        <v>2</v>
      </c>
      <c r="E38" s="21" t="s">
        <v>48</v>
      </c>
      <c r="F38" s="18">
        <v>30000</v>
      </c>
      <c r="G38" s="19">
        <f t="shared" ref="G38:G41" si="1">D38*F38</f>
        <v>60000</v>
      </c>
    </row>
    <row r="39" spans="2:8" ht="12.75" x14ac:dyDescent="0.25">
      <c r="B39" s="39" t="s">
        <v>98</v>
      </c>
      <c r="C39" s="21"/>
      <c r="D39" s="17"/>
      <c r="E39" s="21"/>
      <c r="F39" s="18"/>
      <c r="G39" s="19"/>
    </row>
    <row r="40" spans="2:8" ht="12.75" x14ac:dyDescent="0.25">
      <c r="B40" s="20" t="s">
        <v>99</v>
      </c>
      <c r="C40" s="21" t="s">
        <v>26</v>
      </c>
      <c r="D40" s="17">
        <v>2</v>
      </c>
      <c r="E40" s="21" t="s">
        <v>101</v>
      </c>
      <c r="F40" s="18">
        <v>30000</v>
      </c>
      <c r="G40" s="19">
        <f t="shared" si="1"/>
        <v>60000</v>
      </c>
    </row>
    <row r="41" spans="2:8" ht="12.75" x14ac:dyDescent="0.25">
      <c r="B41" s="40" t="s">
        <v>100</v>
      </c>
      <c r="C41" s="21" t="s">
        <v>26</v>
      </c>
      <c r="D41" s="17">
        <v>8</v>
      </c>
      <c r="E41" s="21" t="s">
        <v>27</v>
      </c>
      <c r="F41" s="18">
        <v>30000</v>
      </c>
      <c r="G41" s="19">
        <f t="shared" si="1"/>
        <v>240000</v>
      </c>
    </row>
    <row r="42" spans="2:8" ht="12.75" x14ac:dyDescent="0.2">
      <c r="B42" s="93" t="s">
        <v>49</v>
      </c>
      <c r="C42" s="93"/>
      <c r="D42" s="93"/>
      <c r="E42" s="93"/>
      <c r="F42" s="93"/>
      <c r="G42" s="55">
        <f>SUM(G22:G41)</f>
        <v>4627500</v>
      </c>
    </row>
    <row r="43" spans="2:8" ht="12.75" x14ac:dyDescent="0.25">
      <c r="B43" s="5"/>
      <c r="C43" s="11"/>
      <c r="D43" s="6"/>
      <c r="E43" s="5"/>
      <c r="F43" s="22"/>
      <c r="G43" s="22"/>
    </row>
    <row r="44" spans="2:8" ht="12.75" x14ac:dyDescent="0.2">
      <c r="B44" s="48" t="s">
        <v>50</v>
      </c>
      <c r="C44" s="23"/>
      <c r="D44" s="14"/>
      <c r="E44" s="23"/>
      <c r="F44" s="24"/>
      <c r="G44" s="24"/>
    </row>
    <row r="45" spans="2:8" s="2" customFormat="1" ht="12.75" x14ac:dyDescent="0.2">
      <c r="B45" s="56" t="s">
        <v>19</v>
      </c>
      <c r="C45" s="56" t="s">
        <v>20</v>
      </c>
      <c r="D45" s="57" t="s">
        <v>21</v>
      </c>
      <c r="E45" s="56" t="s">
        <v>22</v>
      </c>
      <c r="F45" s="56" t="s">
        <v>23</v>
      </c>
      <c r="G45" s="56" t="s">
        <v>24</v>
      </c>
      <c r="H45" s="1"/>
    </row>
    <row r="46" spans="2:8" ht="12.75" x14ac:dyDescent="0.2">
      <c r="B46" s="25" t="s">
        <v>89</v>
      </c>
      <c r="C46" s="26" t="s">
        <v>89</v>
      </c>
      <c r="D46" s="27" t="s">
        <v>89</v>
      </c>
      <c r="E46" s="26" t="s">
        <v>89</v>
      </c>
      <c r="F46" s="28" t="s">
        <v>89</v>
      </c>
      <c r="G46" s="28" t="s">
        <v>89</v>
      </c>
    </row>
    <row r="47" spans="2:8" ht="12.75" x14ac:dyDescent="0.2">
      <c r="B47" s="93" t="s">
        <v>51</v>
      </c>
      <c r="C47" s="93"/>
      <c r="D47" s="93"/>
      <c r="E47" s="93"/>
      <c r="F47" s="93"/>
      <c r="G47" s="55"/>
    </row>
    <row r="48" spans="2:8" ht="12.75" x14ac:dyDescent="0.25">
      <c r="B48" s="5"/>
      <c r="C48" s="11"/>
      <c r="D48" s="6"/>
      <c r="E48" s="5"/>
      <c r="F48" s="22"/>
      <c r="G48" s="22"/>
    </row>
    <row r="49" spans="2:8" ht="12.75" x14ac:dyDescent="0.2">
      <c r="B49" s="48" t="s">
        <v>52</v>
      </c>
      <c r="C49" s="23"/>
      <c r="D49" s="14"/>
      <c r="E49" s="23"/>
      <c r="F49" s="24"/>
      <c r="G49" s="24"/>
    </row>
    <row r="50" spans="2:8" s="2" customFormat="1" ht="12.75" x14ac:dyDescent="0.2">
      <c r="B50" s="56" t="s">
        <v>19</v>
      </c>
      <c r="C50" s="56" t="s">
        <v>20</v>
      </c>
      <c r="D50" s="57" t="s">
        <v>21</v>
      </c>
      <c r="E50" s="56" t="s">
        <v>22</v>
      </c>
      <c r="F50" s="56" t="s">
        <v>23</v>
      </c>
      <c r="G50" s="56" t="s">
        <v>24</v>
      </c>
      <c r="H50" s="1"/>
    </row>
    <row r="51" spans="2:8" ht="12.75" x14ac:dyDescent="0.2">
      <c r="B51" s="25" t="s">
        <v>89</v>
      </c>
      <c r="C51" s="26" t="s">
        <v>89</v>
      </c>
      <c r="D51" s="27" t="s">
        <v>89</v>
      </c>
      <c r="E51" s="26" t="s">
        <v>89</v>
      </c>
      <c r="F51" s="28" t="s">
        <v>89</v>
      </c>
      <c r="G51" s="28" t="s">
        <v>89</v>
      </c>
    </row>
    <row r="52" spans="2:8" ht="12.75" x14ac:dyDescent="0.2">
      <c r="B52" s="93" t="s">
        <v>53</v>
      </c>
      <c r="C52" s="93"/>
      <c r="D52" s="93"/>
      <c r="E52" s="93"/>
      <c r="F52" s="93"/>
      <c r="G52" s="55"/>
    </row>
    <row r="53" spans="2:8" ht="12.75" x14ac:dyDescent="0.25">
      <c r="B53" s="5"/>
      <c r="C53" s="11"/>
      <c r="D53" s="6"/>
      <c r="E53" s="5"/>
      <c r="F53" s="22"/>
      <c r="G53" s="22"/>
    </row>
    <row r="54" spans="2:8" ht="12.75" x14ac:dyDescent="0.2">
      <c r="B54" s="48" t="s">
        <v>54</v>
      </c>
      <c r="C54" s="23"/>
      <c r="D54" s="14"/>
      <c r="E54" s="23"/>
      <c r="F54" s="24"/>
      <c r="G54" s="24"/>
    </row>
    <row r="55" spans="2:8" s="2" customFormat="1" ht="12.75" x14ac:dyDescent="0.2">
      <c r="B55" s="56" t="s">
        <v>55</v>
      </c>
      <c r="C55" s="56" t="s">
        <v>20</v>
      </c>
      <c r="D55" s="57" t="s">
        <v>56</v>
      </c>
      <c r="E55" s="56" t="s">
        <v>22</v>
      </c>
      <c r="F55" s="58" t="s">
        <v>23</v>
      </c>
      <c r="G55" s="58" t="s">
        <v>24</v>
      </c>
      <c r="H55" s="1"/>
    </row>
    <row r="56" spans="2:8" s="2" customFormat="1" ht="12.75" x14ac:dyDescent="0.2">
      <c r="B56" s="30" t="s">
        <v>54</v>
      </c>
      <c r="C56" s="30"/>
      <c r="D56" s="31"/>
      <c r="E56" s="30"/>
      <c r="F56" s="32"/>
      <c r="G56" s="32"/>
      <c r="H56" s="1"/>
    </row>
    <row r="57" spans="2:8" ht="22.5" customHeight="1" x14ac:dyDescent="0.25">
      <c r="B57" s="20" t="s">
        <v>102</v>
      </c>
      <c r="C57" s="33" t="s">
        <v>57</v>
      </c>
      <c r="D57" s="17">
        <v>300</v>
      </c>
      <c r="E57" s="33" t="s">
        <v>58</v>
      </c>
      <c r="F57" s="34">
        <v>125</v>
      </c>
      <c r="G57" s="35">
        <f t="shared" ref="G57:G66" si="2">D57*F57</f>
        <v>37500</v>
      </c>
    </row>
    <row r="58" spans="2:8" ht="12.75" x14ac:dyDescent="0.25">
      <c r="B58" s="20" t="s">
        <v>103</v>
      </c>
      <c r="C58" s="33" t="s">
        <v>104</v>
      </c>
      <c r="D58" s="17">
        <v>20</v>
      </c>
      <c r="E58" s="33" t="s">
        <v>58</v>
      </c>
      <c r="F58" s="34">
        <v>400</v>
      </c>
      <c r="G58" s="35">
        <f t="shared" si="2"/>
        <v>8000</v>
      </c>
    </row>
    <row r="59" spans="2:8" ht="12.75" x14ac:dyDescent="0.25">
      <c r="B59" s="36" t="s">
        <v>59</v>
      </c>
      <c r="C59" s="33" t="s">
        <v>60</v>
      </c>
      <c r="D59" s="17">
        <v>8000</v>
      </c>
      <c r="E59" s="33" t="s">
        <v>61</v>
      </c>
      <c r="F59" s="34">
        <v>20</v>
      </c>
      <c r="G59" s="35">
        <f t="shared" si="2"/>
        <v>160000</v>
      </c>
    </row>
    <row r="60" spans="2:8" ht="12.75" x14ac:dyDescent="0.25">
      <c r="B60" s="36" t="s">
        <v>62</v>
      </c>
      <c r="C60" s="33" t="s">
        <v>60</v>
      </c>
      <c r="D60" s="17">
        <v>7200</v>
      </c>
      <c r="E60" s="33" t="s">
        <v>61</v>
      </c>
      <c r="F60" s="34">
        <v>140</v>
      </c>
      <c r="G60" s="35">
        <f t="shared" si="2"/>
        <v>1008000</v>
      </c>
    </row>
    <row r="61" spans="2:8" ht="12.75" x14ac:dyDescent="0.25">
      <c r="B61" s="36" t="s">
        <v>105</v>
      </c>
      <c r="C61" s="33" t="s">
        <v>106</v>
      </c>
      <c r="D61" s="17">
        <v>20</v>
      </c>
      <c r="E61" s="33" t="s">
        <v>64</v>
      </c>
      <c r="F61" s="34">
        <v>12000</v>
      </c>
      <c r="G61" s="35">
        <f t="shared" si="2"/>
        <v>240000</v>
      </c>
    </row>
    <row r="62" spans="2:8" ht="12.75" x14ac:dyDescent="0.25">
      <c r="B62" s="36" t="s">
        <v>107</v>
      </c>
      <c r="C62" s="33" t="s">
        <v>108</v>
      </c>
      <c r="D62" s="17">
        <v>1</v>
      </c>
      <c r="E62" s="33" t="s">
        <v>66</v>
      </c>
      <c r="F62" s="34">
        <v>665330</v>
      </c>
      <c r="G62" s="35">
        <f t="shared" ref="G62" si="3">D62*F62</f>
        <v>665330</v>
      </c>
    </row>
    <row r="63" spans="2:8" ht="12.75" x14ac:dyDescent="0.25">
      <c r="B63" s="36" t="s">
        <v>43</v>
      </c>
      <c r="C63" s="33" t="s">
        <v>108</v>
      </c>
      <c r="D63" s="17">
        <v>15</v>
      </c>
      <c r="E63" s="33" t="s">
        <v>65</v>
      </c>
      <c r="F63" s="34">
        <v>12000</v>
      </c>
      <c r="G63" s="35">
        <f t="shared" si="2"/>
        <v>180000</v>
      </c>
    </row>
    <row r="64" spans="2:8" ht="12.75" x14ac:dyDescent="0.25">
      <c r="B64" s="36" t="s">
        <v>73</v>
      </c>
      <c r="C64" s="33" t="s">
        <v>109</v>
      </c>
      <c r="D64" s="17">
        <v>1</v>
      </c>
      <c r="E64" s="33" t="s">
        <v>65</v>
      </c>
      <c r="F64" s="34">
        <v>50000</v>
      </c>
      <c r="G64" s="35">
        <f t="shared" si="2"/>
        <v>50000</v>
      </c>
    </row>
    <row r="65" spans="2:10" ht="12.75" x14ac:dyDescent="0.25">
      <c r="B65" s="36" t="s">
        <v>110</v>
      </c>
      <c r="C65" s="33" t="s">
        <v>108</v>
      </c>
      <c r="D65" s="17">
        <v>1</v>
      </c>
      <c r="E65" s="33" t="s">
        <v>65</v>
      </c>
      <c r="F65" s="34">
        <v>25000</v>
      </c>
      <c r="G65" s="35">
        <f t="shared" si="2"/>
        <v>25000</v>
      </c>
    </row>
    <row r="66" spans="2:10" ht="12.75" x14ac:dyDescent="0.25">
      <c r="B66" s="36" t="s">
        <v>111</v>
      </c>
      <c r="C66" s="33" t="s">
        <v>108</v>
      </c>
      <c r="D66" s="17">
        <v>1</v>
      </c>
      <c r="E66" s="33" t="s">
        <v>65</v>
      </c>
      <c r="F66" s="34">
        <v>38000</v>
      </c>
      <c r="G66" s="35">
        <f t="shared" si="2"/>
        <v>38000</v>
      </c>
    </row>
    <row r="67" spans="2:10" ht="12.75" x14ac:dyDescent="0.2">
      <c r="B67" s="93" t="s">
        <v>67</v>
      </c>
      <c r="C67" s="93"/>
      <c r="D67" s="93"/>
      <c r="E67" s="93"/>
      <c r="F67" s="93"/>
      <c r="G67" s="55">
        <f>SUM(G56:G66)</f>
        <v>2411830</v>
      </c>
    </row>
    <row r="68" spans="2:10" ht="12.75" x14ac:dyDescent="0.25">
      <c r="B68" s="5"/>
      <c r="C68" s="11"/>
      <c r="D68" s="6"/>
      <c r="E68" s="5"/>
      <c r="F68" s="22"/>
      <c r="G68" s="22"/>
    </row>
    <row r="69" spans="2:10" ht="12.75" x14ac:dyDescent="0.2">
      <c r="B69" s="48" t="s">
        <v>68</v>
      </c>
      <c r="C69" s="23"/>
      <c r="D69" s="14"/>
      <c r="E69" s="23"/>
      <c r="F69" s="24"/>
      <c r="G69" s="24"/>
    </row>
    <row r="70" spans="2:10" s="2" customFormat="1" ht="12.75" x14ac:dyDescent="0.2">
      <c r="B70" s="56" t="s">
        <v>69</v>
      </c>
      <c r="C70" s="56" t="s">
        <v>20</v>
      </c>
      <c r="D70" s="57" t="s">
        <v>56</v>
      </c>
      <c r="E70" s="56" t="s">
        <v>22</v>
      </c>
      <c r="F70" s="56" t="s">
        <v>23</v>
      </c>
      <c r="G70" s="56" t="s">
        <v>24</v>
      </c>
      <c r="H70" s="1"/>
    </row>
    <row r="71" spans="2:10" ht="12.75" x14ac:dyDescent="0.25">
      <c r="B71" s="36" t="s">
        <v>112</v>
      </c>
      <c r="C71" s="21" t="s">
        <v>113</v>
      </c>
      <c r="D71" s="29">
        <v>1</v>
      </c>
      <c r="E71" s="33" t="s">
        <v>65</v>
      </c>
      <c r="F71" s="34">
        <v>150000</v>
      </c>
      <c r="G71" s="35">
        <f>D71*F71</f>
        <v>150000</v>
      </c>
    </row>
    <row r="72" spans="2:10" ht="12.75" x14ac:dyDescent="0.25">
      <c r="B72" s="36" t="s">
        <v>70</v>
      </c>
      <c r="C72" s="21" t="s">
        <v>63</v>
      </c>
      <c r="D72" s="29">
        <v>0</v>
      </c>
      <c r="E72" s="33" t="s">
        <v>71</v>
      </c>
      <c r="F72" s="34">
        <v>6000</v>
      </c>
      <c r="G72" s="35">
        <f>D72*F72</f>
        <v>0</v>
      </c>
      <c r="J72" s="1">
        <v>7.2</v>
      </c>
    </row>
    <row r="73" spans="2:10" ht="12.75" x14ac:dyDescent="0.25">
      <c r="B73" s="36" t="s">
        <v>73</v>
      </c>
      <c r="C73" s="33" t="s">
        <v>74</v>
      </c>
      <c r="D73" s="17">
        <v>1</v>
      </c>
      <c r="E73" s="33" t="s">
        <v>72</v>
      </c>
      <c r="F73" s="34">
        <v>50000</v>
      </c>
      <c r="G73" s="35">
        <f>D73*F73</f>
        <v>50000</v>
      </c>
    </row>
    <row r="74" spans="2:10" ht="12.75" x14ac:dyDescent="0.25">
      <c r="B74" s="36" t="s">
        <v>115</v>
      </c>
      <c r="C74" s="33" t="s">
        <v>116</v>
      </c>
      <c r="D74" s="17">
        <v>1</v>
      </c>
      <c r="E74" s="33" t="s">
        <v>72</v>
      </c>
      <c r="F74" s="34">
        <v>100000</v>
      </c>
      <c r="G74" s="35">
        <f>D74*F74</f>
        <v>100000</v>
      </c>
    </row>
    <row r="75" spans="2:10" ht="12.75" x14ac:dyDescent="0.25">
      <c r="B75" s="36" t="s">
        <v>114</v>
      </c>
      <c r="C75" s="33" t="s">
        <v>63</v>
      </c>
      <c r="D75" s="17">
        <v>2</v>
      </c>
      <c r="E75" s="33" t="s">
        <v>72</v>
      </c>
      <c r="F75" s="34">
        <v>12000</v>
      </c>
      <c r="G75" s="35">
        <f>D75*F75</f>
        <v>24000</v>
      </c>
    </row>
    <row r="76" spans="2:10" ht="12.75" x14ac:dyDescent="0.2">
      <c r="B76" s="93" t="s">
        <v>75</v>
      </c>
      <c r="C76" s="93"/>
      <c r="D76" s="93"/>
      <c r="E76" s="93"/>
      <c r="F76" s="93"/>
      <c r="G76" s="55">
        <f>SUM(G71:G75)</f>
        <v>324000</v>
      </c>
    </row>
    <row r="77" spans="2:10" ht="12.75" x14ac:dyDescent="0.25">
      <c r="B77" s="5"/>
      <c r="C77" s="11"/>
      <c r="D77" s="6"/>
      <c r="E77" s="5"/>
      <c r="F77" s="22"/>
      <c r="G77" s="22"/>
    </row>
    <row r="78" spans="2:10" ht="12.75" x14ac:dyDescent="0.2">
      <c r="B78" s="49" t="s">
        <v>76</v>
      </c>
      <c r="C78" s="49"/>
      <c r="D78" s="50"/>
      <c r="E78" s="49"/>
      <c r="F78" s="51"/>
      <c r="G78" s="85">
        <f>G76+G67+G52+G47+G42</f>
        <v>7363330</v>
      </c>
    </row>
    <row r="79" spans="2:10" ht="12.75" x14ac:dyDescent="0.2">
      <c r="B79" s="52" t="s">
        <v>77</v>
      </c>
      <c r="C79" s="52"/>
      <c r="D79" s="53"/>
      <c r="E79" s="52"/>
      <c r="F79" s="54"/>
      <c r="G79" s="86">
        <f>+G78*0.05</f>
        <v>368166.5</v>
      </c>
    </row>
    <row r="80" spans="2:10" ht="12.75" x14ac:dyDescent="0.2">
      <c r="B80" s="49" t="s">
        <v>78</v>
      </c>
      <c r="C80" s="49"/>
      <c r="D80" s="50"/>
      <c r="E80" s="49"/>
      <c r="F80" s="51"/>
      <c r="G80" s="85">
        <f>SUM(G78:G79)</f>
        <v>7731496.5</v>
      </c>
    </row>
    <row r="81" spans="2:7" ht="12.75" x14ac:dyDescent="0.2">
      <c r="B81" s="52" t="s">
        <v>79</v>
      </c>
      <c r="C81" s="52"/>
      <c r="D81" s="53"/>
      <c r="E81" s="52"/>
      <c r="F81" s="54"/>
      <c r="G81" s="86">
        <f>G12*G10</f>
        <v>10000000</v>
      </c>
    </row>
    <row r="82" spans="2:7" ht="12.75" x14ac:dyDescent="0.2">
      <c r="B82" s="49" t="s">
        <v>80</v>
      </c>
      <c r="C82" s="49"/>
      <c r="D82" s="50"/>
      <c r="E82" s="49"/>
      <c r="F82" s="51"/>
      <c r="G82" s="85">
        <f>G81-G80</f>
        <v>2268503.5</v>
      </c>
    </row>
    <row r="83" spans="2:7" ht="12.75" x14ac:dyDescent="0.25">
      <c r="B83" s="13" t="s">
        <v>81</v>
      </c>
      <c r="C83" s="5"/>
      <c r="D83" s="6"/>
      <c r="E83" s="5"/>
      <c r="F83" s="5"/>
      <c r="G83" s="5"/>
    </row>
    <row r="84" spans="2:7" ht="12.75" x14ac:dyDescent="0.25">
      <c r="B84" s="13"/>
      <c r="C84" s="5"/>
      <c r="D84" s="6"/>
      <c r="E84" s="5"/>
      <c r="F84" s="5"/>
      <c r="G84" s="5"/>
    </row>
    <row r="85" spans="2:7" ht="12.75" x14ac:dyDescent="0.25">
      <c r="B85" s="37" t="s">
        <v>82</v>
      </c>
      <c r="C85" s="5"/>
      <c r="D85" s="6"/>
      <c r="E85" s="5"/>
      <c r="F85" s="5"/>
      <c r="G85" s="5"/>
    </row>
    <row r="86" spans="2:7" ht="12.75" x14ac:dyDescent="0.25">
      <c r="B86" s="38" t="s">
        <v>83</v>
      </c>
      <c r="C86" s="5"/>
      <c r="D86" s="6"/>
      <c r="E86" s="5"/>
      <c r="F86" s="5"/>
      <c r="G86" s="5"/>
    </row>
    <row r="87" spans="2:7" ht="12.75" x14ac:dyDescent="0.25">
      <c r="B87" s="38" t="s">
        <v>84</v>
      </c>
      <c r="C87" s="5"/>
      <c r="D87" s="5"/>
      <c r="E87" s="5"/>
      <c r="F87" s="5"/>
      <c r="G87" s="5"/>
    </row>
    <row r="88" spans="2:7" ht="12.75" x14ac:dyDescent="0.25">
      <c r="B88" s="38" t="s">
        <v>85</v>
      </c>
      <c r="C88" s="5"/>
      <c r="D88" s="5"/>
      <c r="E88" s="5"/>
      <c r="F88" s="5"/>
      <c r="G88" s="5"/>
    </row>
    <row r="89" spans="2:7" ht="12.75" x14ac:dyDescent="0.25">
      <c r="B89" s="13" t="s">
        <v>86</v>
      </c>
      <c r="C89" s="5"/>
      <c r="D89" s="5"/>
      <c r="E89" s="5"/>
      <c r="F89" s="5"/>
      <c r="G89" s="5"/>
    </row>
    <row r="90" spans="2:7" ht="12.75" x14ac:dyDescent="0.25">
      <c r="B90" s="38" t="s">
        <v>87</v>
      </c>
      <c r="C90" s="5"/>
      <c r="D90" s="5"/>
      <c r="E90" s="5"/>
      <c r="F90" s="5"/>
      <c r="G90" s="5"/>
    </row>
    <row r="91" spans="2:7" x14ac:dyDescent="0.2">
      <c r="C91" s="1"/>
      <c r="D91" s="1"/>
    </row>
    <row r="92" spans="2:7" x14ac:dyDescent="0.2">
      <c r="C92" s="1"/>
      <c r="D92" s="1"/>
    </row>
    <row r="93" spans="2:7" ht="12.75" x14ac:dyDescent="0.2">
      <c r="B93" s="49" t="s">
        <v>118</v>
      </c>
      <c r="C93" s="75"/>
      <c r="D93" s="75"/>
      <c r="E93" s="72"/>
      <c r="F93" s="60"/>
      <c r="G93" s="60"/>
    </row>
    <row r="94" spans="2:7" ht="12.75" x14ac:dyDescent="0.2">
      <c r="B94" s="71" t="s">
        <v>69</v>
      </c>
      <c r="C94" s="76" t="s">
        <v>119</v>
      </c>
      <c r="D94" s="76" t="s">
        <v>120</v>
      </c>
      <c r="E94" s="68"/>
    </row>
    <row r="95" spans="2:7" x14ac:dyDescent="0.2">
      <c r="B95" s="61" t="s">
        <v>121</v>
      </c>
      <c r="C95" s="73">
        <f>+G42</f>
        <v>4627500</v>
      </c>
      <c r="D95" s="74">
        <f>(C95/C101)</f>
        <v>0.59852578346249008</v>
      </c>
      <c r="E95" s="68"/>
    </row>
    <row r="96" spans="2:7" x14ac:dyDescent="0.2">
      <c r="B96" s="61" t="s">
        <v>122</v>
      </c>
      <c r="C96" s="62">
        <f>+G47</f>
        <v>0</v>
      </c>
      <c r="D96" s="63">
        <v>0</v>
      </c>
      <c r="E96" s="68"/>
    </row>
    <row r="97" spans="2:5" x14ac:dyDescent="0.2">
      <c r="B97" s="61" t="s">
        <v>123</v>
      </c>
      <c r="C97" s="62">
        <f>+G52</f>
        <v>0</v>
      </c>
      <c r="D97" s="63">
        <f>(C97/C101)</f>
        <v>0</v>
      </c>
      <c r="E97" s="68"/>
    </row>
    <row r="98" spans="2:5" x14ac:dyDescent="0.2">
      <c r="B98" s="61" t="s">
        <v>55</v>
      </c>
      <c r="C98" s="62">
        <f>+G67</f>
        <v>2411830</v>
      </c>
      <c r="D98" s="63">
        <f>(C98/C101)</f>
        <v>0.3119486634961291</v>
      </c>
      <c r="E98" s="68"/>
    </row>
    <row r="99" spans="2:5" x14ac:dyDescent="0.2">
      <c r="B99" s="61" t="s">
        <v>124</v>
      </c>
      <c r="C99" s="64">
        <f>+G76</f>
        <v>324000</v>
      </c>
      <c r="D99" s="63">
        <f>(C99/C101)</f>
        <v>4.1906505422333179E-2</v>
      </c>
      <c r="E99" s="69"/>
    </row>
    <row r="100" spans="2:5" x14ac:dyDescent="0.2">
      <c r="B100" s="79" t="s">
        <v>125</v>
      </c>
      <c r="C100" s="80">
        <f>G79</f>
        <v>368166.5</v>
      </c>
      <c r="D100" s="81">
        <f>(C100/C101)</f>
        <v>4.7619047619047616E-2</v>
      </c>
      <c r="E100" s="69"/>
    </row>
    <row r="101" spans="2:5" ht="12.75" x14ac:dyDescent="0.2">
      <c r="B101" s="76" t="s">
        <v>126</v>
      </c>
      <c r="C101" s="77">
        <f>SUM(C95:C100)</f>
        <v>7731496.5</v>
      </c>
      <c r="D101" s="78">
        <f>SUM(D95:D100)</f>
        <v>1</v>
      </c>
      <c r="E101" s="69"/>
    </row>
    <row r="102" spans="2:5" ht="15" x14ac:dyDescent="0.2">
      <c r="B102" s="65"/>
      <c r="C102" s="66"/>
      <c r="D102" s="70"/>
      <c r="E102" s="66"/>
    </row>
    <row r="103" spans="2:5" x14ac:dyDescent="0.2">
      <c r="B103" s="67"/>
      <c r="C103" s="66"/>
      <c r="D103" s="66"/>
      <c r="E103" s="66"/>
    </row>
    <row r="104" spans="2:5" ht="12.75" x14ac:dyDescent="0.2">
      <c r="B104" s="91" t="s">
        <v>128</v>
      </c>
      <c r="C104" s="92"/>
      <c r="D104" s="92"/>
      <c r="E104" s="92"/>
    </row>
    <row r="105" spans="2:5" ht="12.75" x14ac:dyDescent="0.2">
      <c r="B105" s="84" t="s">
        <v>129</v>
      </c>
      <c r="C105" s="76">
        <v>15000</v>
      </c>
      <c r="D105" s="76">
        <v>20000</v>
      </c>
      <c r="E105" s="76">
        <v>25000</v>
      </c>
    </row>
    <row r="106" spans="2:5" ht="12.75" x14ac:dyDescent="0.2">
      <c r="B106" s="84" t="s">
        <v>130</v>
      </c>
      <c r="C106" s="76">
        <f>+$G$80/C105</f>
        <v>515.43309999999997</v>
      </c>
      <c r="D106" s="76">
        <f>+$G$80/D105</f>
        <v>386.57482499999998</v>
      </c>
      <c r="E106" s="76">
        <f>+$G$80/E105</f>
        <v>309.25986</v>
      </c>
    </row>
    <row r="107" spans="2:5" ht="12.75" x14ac:dyDescent="0.2">
      <c r="B107" s="82" t="s">
        <v>127</v>
      </c>
      <c r="C107" s="83"/>
      <c r="D107" s="83"/>
      <c r="E107" s="83"/>
    </row>
  </sheetData>
  <mergeCells count="14">
    <mergeCell ref="B104:E104"/>
    <mergeCell ref="B76:F76"/>
    <mergeCell ref="E16:F16"/>
    <mergeCell ref="B18:G18"/>
    <mergeCell ref="B42:F42"/>
    <mergeCell ref="B47:F47"/>
    <mergeCell ref="B52:F52"/>
    <mergeCell ref="B67:F67"/>
    <mergeCell ref="E15:F15"/>
    <mergeCell ref="E10:F10"/>
    <mergeCell ref="E11:F11"/>
    <mergeCell ref="E12:F12"/>
    <mergeCell ref="E13:F13"/>
    <mergeCell ref="E14:F14"/>
  </mergeCells>
  <pageMargins left="0.9055118110236221" right="0.70866141732283472" top="0.94488188976377963" bottom="0.94488188976377963" header="0.31496062992125984" footer="0.31496062992125984"/>
  <pageSetup paperSize="14" scale="7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LECHE</vt:lpstr>
      <vt:lpstr>LECHE!Área_de_impresión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2022-06-17T12:31:40Z</cp:lastPrinted>
  <dcterms:created xsi:type="dcterms:W3CDTF">2018-05-23T19:26:30Z</dcterms:created>
  <dcterms:modified xsi:type="dcterms:W3CDTF">2022-06-17T12:31:46Z</dcterms:modified>
</cp:coreProperties>
</file>