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OLOL\"/>
    </mc:Choice>
  </mc:AlternateContent>
  <bookViews>
    <workbookView xWindow="0" yWindow="0" windowWidth="20325" windowHeight="9435"/>
  </bookViews>
  <sheets>
    <sheet name="MELON TUNA" sheetId="1" r:id="rId1"/>
  </sheets>
  <definedNames>
    <definedName name="_xlnm.Print_Area" localSheetId="0">'MELON TUNA'!$B$2:$G$104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72" i="1"/>
  <c r="G71" i="1"/>
  <c r="G73" i="1" s="1"/>
  <c r="G56" i="1"/>
  <c r="G57" i="1"/>
  <c r="G58" i="1"/>
  <c r="G59" i="1"/>
  <c r="G60" i="1"/>
  <c r="G61" i="1"/>
  <c r="G62" i="1"/>
  <c r="G63" i="1"/>
  <c r="G64" i="1"/>
  <c r="G65" i="1"/>
  <c r="G66" i="1"/>
  <c r="G25" i="1"/>
  <c r="G26" i="1"/>
  <c r="G27" i="1"/>
  <c r="G28" i="1"/>
  <c r="G12" i="1"/>
  <c r="G67" i="1" l="1"/>
  <c r="D102" i="1"/>
  <c r="G48" i="1"/>
  <c r="G49" i="1"/>
  <c r="G50" i="1"/>
  <c r="G47" i="1"/>
  <c r="G55" i="1"/>
  <c r="G37" i="1"/>
  <c r="G22" i="1"/>
  <c r="G23" i="1"/>
  <c r="G24" i="1"/>
  <c r="G29" i="1"/>
  <c r="G30" i="1"/>
  <c r="G31" i="1"/>
  <c r="G32" i="1"/>
  <c r="G33" i="1"/>
  <c r="G34" i="1"/>
  <c r="G35" i="1"/>
  <c r="G36" i="1"/>
  <c r="G21" i="1"/>
  <c r="G38" i="1" s="1"/>
  <c r="C94" i="1" l="1"/>
  <c r="C95" i="1"/>
  <c r="C92" i="1"/>
  <c r="C96" i="1"/>
  <c r="C93" i="1" l="1"/>
  <c r="G78" i="1"/>
  <c r="G75" i="1" l="1"/>
  <c r="G76" i="1" s="1"/>
  <c r="C97" i="1" s="1"/>
  <c r="G77" i="1" l="1"/>
  <c r="D103" i="1" s="1"/>
  <c r="C98" i="1"/>
  <c r="D92" i="1" s="1"/>
  <c r="C103" i="1" l="1"/>
  <c r="E103" i="1"/>
  <c r="G79" i="1"/>
  <c r="D97" i="1"/>
  <c r="D95" i="1"/>
  <c r="D96" i="1"/>
  <c r="D94" i="1"/>
  <c r="D98" i="1" l="1"/>
</calcChain>
</file>

<file path=xl/sharedStrings.xml><?xml version="1.0" encoding="utf-8"?>
<sst xmlns="http://schemas.openxmlformats.org/spreadsheetml/2006/main" count="203" uniqueCount="132">
  <si>
    <t>RUBRO O CULTIVO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</si>
  <si>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</si>
  <si>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</si>
  <si>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</si>
  <si>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</si>
  <si>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</si>
  <si>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</si>
  <si>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</si>
  <si>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</si>
  <si>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</si>
  <si>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</si>
  <si>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</si>
  <si>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</si>
  <si>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</si>
  <si>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</si>
  <si>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</si>
  <si>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</si>
  <si>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</si>
  <si>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</si>
  <si>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</si>
  <si>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</si>
  <si>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</si>
  <si>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</si>
  <si>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</si>
  <si>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</si>
  <si>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</si>
  <si>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</si>
  <si>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</si>
  <si>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</si>
  <si>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</si>
  <si>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</si>
  <si>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</si>
  <si>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</si>
  <si>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</si>
  <si>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</si>
  <si>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</si>
  <si>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</si>
  <si>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</si>
  <si>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</si>
  <si>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</si>
  <si>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</si>
  <si>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</si>
  <si>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</si>
  <si>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</si>
  <si>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</si>
  <si>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</si>
  <si>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</si>
  <si>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</si>
  <si>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</si>
  <si>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</si>
  <si>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</si>
  <si>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</si>
  <si>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</si>
  <si>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</si>
  <si>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</si>
  <si>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Rastraje</t>
  </si>
  <si>
    <t>PRECIO ESPERADO ($/Unidades)</t>
  </si>
  <si>
    <t>Rendimiento  (Unidades/hà)</t>
  </si>
  <si>
    <t>Costo unitario ($/ Unidades) (*)</t>
  </si>
  <si>
    <t>ESCENARIOS COSTO UNITARIO  ($/unidades)</t>
  </si>
  <si>
    <t>RAZA</t>
  </si>
  <si>
    <t>Angus Rojo, Clavel, Hereford, criollo</t>
  </si>
  <si>
    <t>NIVEL TECNOLOGICO</t>
  </si>
  <si>
    <t>Medio</t>
  </si>
  <si>
    <t>REGION</t>
  </si>
  <si>
    <t>Lib. B. O'Higgins</t>
  </si>
  <si>
    <t>AREA</t>
  </si>
  <si>
    <t>Lolol</t>
  </si>
  <si>
    <t>Lolol, Paredones, Pumanque</t>
  </si>
  <si>
    <t>BOVINOS DE CARNE</t>
  </si>
  <si>
    <t>RENDIMIENTO (kg de animal vivo a la venta/Plantel 20 vientres)</t>
  </si>
  <si>
    <t>Abril</t>
  </si>
  <si>
    <t>Mercado regional</t>
  </si>
  <si>
    <t>Agosto-Noviembre</t>
  </si>
  <si>
    <t>Sequía</t>
  </si>
  <si>
    <t>Monitoreo de la sanidad del rebaño</t>
  </si>
  <si>
    <t>Enero-Diciembre</t>
  </si>
  <si>
    <t>Areteo con DIIO</t>
  </si>
  <si>
    <t>Alimentación</t>
  </si>
  <si>
    <t>Desparasitación</t>
  </si>
  <si>
    <t>Marzo y Septiembre</t>
  </si>
  <si>
    <t>Vacunación</t>
  </si>
  <si>
    <t>Muestreo de fecas</t>
  </si>
  <si>
    <t>Evaluación de la condición corporal</t>
  </si>
  <si>
    <t>Marzo-Agosto</t>
  </si>
  <si>
    <t>Destete</t>
  </si>
  <si>
    <t>Marzo-Abril</t>
  </si>
  <si>
    <t>Pesaje de animales</t>
  </si>
  <si>
    <t>Registros</t>
  </si>
  <si>
    <t>Marzo-Febrero</t>
  </si>
  <si>
    <t>Declaración existencia y mov. animal</t>
  </si>
  <si>
    <t>Julio</t>
  </si>
  <si>
    <t>Evaluación de toros</t>
  </si>
  <si>
    <t xml:space="preserve">Agosto </t>
  </si>
  <si>
    <t>Evaluación de hembras al encaste</t>
  </si>
  <si>
    <t>Inseminación artificial</t>
  </si>
  <si>
    <t>Octubre-Diciembre</t>
  </si>
  <si>
    <t>Encaste</t>
  </si>
  <si>
    <t>Selección y desecho</t>
  </si>
  <si>
    <t>Octubre-Septiembre</t>
  </si>
  <si>
    <t>Detección de preñez</t>
  </si>
  <si>
    <t>Noviembre-Febrero</t>
  </si>
  <si>
    <t>Aradura (cincel)</t>
  </si>
  <si>
    <t>Mayo</t>
  </si>
  <si>
    <t>Siembra al voleo (trompo abonador)</t>
  </si>
  <si>
    <t>Fertilización (trompo abonador)</t>
  </si>
  <si>
    <t>INSUMOS Y/O SERVICIOS</t>
  </si>
  <si>
    <t>Antiparasitario (Ivomec F)</t>
  </si>
  <si>
    <t>ml</t>
  </si>
  <si>
    <t>Vacunas (enfermedades clostridiales, Clostribac 9 P)</t>
  </si>
  <si>
    <t>dosis (5 ml)</t>
  </si>
  <si>
    <t>Alimentación con subproductos (cama de broiler)</t>
  </si>
  <si>
    <t>kg.</t>
  </si>
  <si>
    <t>Alimentación con heno</t>
  </si>
  <si>
    <t>Arriendo de talaje (3 meses)</t>
  </si>
  <si>
    <t>cabezas</t>
  </si>
  <si>
    <t>Septiembre-Febrero</t>
  </si>
  <si>
    <t>Medicamentos para emergencias (varios)</t>
  </si>
  <si>
    <t>Unidad (Evento)</t>
  </si>
  <si>
    <t>UNIDAD</t>
  </si>
  <si>
    <t>Anual</t>
  </si>
  <si>
    <t>Aretes</t>
  </si>
  <si>
    <t>CAJA</t>
  </si>
  <si>
    <t>Semilla avena forrajera certificada</t>
  </si>
  <si>
    <t>Superfostato Triple</t>
  </si>
  <si>
    <t>Muriato de Potasio</t>
  </si>
  <si>
    <t>Flete venta de animales</t>
  </si>
  <si>
    <t>Fletes</t>
  </si>
  <si>
    <t>Servicio de análisis parasitario</t>
  </si>
  <si>
    <t>Exámenes</t>
  </si>
  <si>
    <t>Marzo-Septiembre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</si>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</sst>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(* #,##0_);_(* \(#,##0\);_(* &quot;-&quot;??_);_(@_)"/>
    <numFmt numFmtId="167" formatCode="_ * #,##0.0_ ;_ * \-#,##0.0_ ;_ * &quot;-&quot;??_ ;_ @_ 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NumberFormat="0" applyFill="0" applyBorder="0" applyProtection="0"/>
    <xf numFmtId="0" fontId="12" fillId="0" borderId="20"/>
    <xf numFmtId="43" fontId="14" fillId="0" borderId="0" applyFont="0" applyFill="0" applyBorder="0" applyAlignment="0" applyProtection="0"/>
    <xf numFmtId="0" fontId="1" fillId="0" borderId="20"/>
    <xf numFmtId="167" fontId="12" fillId="0" borderId="20" applyFont="0" applyFill="0" applyBorder="0" applyAlignment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10" fillId="6" borderId="20" xfId="0" applyFont="1" applyFill="1" applyBorder="1" applyAlignment="1"/>
    <xf numFmtId="0" fontId="5" fillId="6" borderId="20" xfId="0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0" fillId="0" borderId="20" xfId="0" applyNumberFormat="1" applyFont="1" applyBorder="1" applyAlignment="1"/>
    <xf numFmtId="3" fontId="3" fillId="2" borderId="5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2" fillId="2" borderId="20" xfId="0" applyNumberFormat="1" applyFont="1" applyFill="1" applyBorder="1" applyAlignment="1">
      <alignment horizontal="right" vertical="center"/>
    </xf>
    <xf numFmtId="164" fontId="11" fillId="2" borderId="20" xfId="0" applyNumberFormat="1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3" fillId="2" borderId="6" xfId="0" applyNumberFormat="1" applyFont="1" applyFill="1" applyBorder="1" applyAlignment="1">
      <alignment horizontal="center" wrapText="1"/>
    </xf>
    <xf numFmtId="3" fontId="4" fillId="3" borderId="6" xfId="0" applyNumberFormat="1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/>
    <xf numFmtId="0" fontId="3" fillId="2" borderId="6" xfId="0" applyFont="1" applyFill="1" applyBorder="1" applyAlignment="1"/>
    <xf numFmtId="49" fontId="15" fillId="3" borderId="5" xfId="0" applyNumberFormat="1" applyFont="1" applyFill="1" applyBorder="1" applyAlignment="1">
      <alignment vertical="center" wrapText="1"/>
    </xf>
    <xf numFmtId="0" fontId="3" fillId="9" borderId="58" xfId="3" applyFont="1" applyFill="1" applyBorder="1" applyAlignment="1">
      <alignment horizontal="right"/>
    </xf>
    <xf numFmtId="0" fontId="3" fillId="2" borderId="7" xfId="0" applyFont="1" applyFill="1" applyBorder="1" applyAlignment="1"/>
    <xf numFmtId="0" fontId="3" fillId="0" borderId="58" xfId="3" applyFont="1" applyBorder="1" applyAlignment="1">
      <alignment wrapText="1"/>
    </xf>
    <xf numFmtId="0" fontId="3" fillId="9" borderId="58" xfId="3" applyFont="1" applyFill="1" applyBorder="1" applyAlignment="1">
      <alignment horizontal="right" wrapText="1"/>
    </xf>
    <xf numFmtId="3" fontId="3" fillId="0" borderId="58" xfId="3" applyNumberFormat="1" applyFont="1" applyBorder="1"/>
    <xf numFmtId="0" fontId="3" fillId="0" borderId="58" xfId="3" applyFont="1" applyBorder="1" applyAlignment="1">
      <alignment horizontal="right"/>
    </xf>
    <xf numFmtId="0" fontId="3" fillId="0" borderId="58" xfId="3" applyFont="1" applyBorder="1" applyAlignment="1">
      <alignment vertical="center" wrapText="1"/>
    </xf>
    <xf numFmtId="17" fontId="3" fillId="0" borderId="58" xfId="3" applyNumberFormat="1" applyFont="1" applyBorder="1" applyAlignment="1">
      <alignment horizontal="right"/>
    </xf>
    <xf numFmtId="17" fontId="3" fillId="9" borderId="58" xfId="3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3" fillId="2" borderId="9" xfId="0" applyFont="1" applyFill="1" applyBorder="1" applyAlignment="1">
      <alignment horizontal="right" wrapText="1"/>
    </xf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0" fontId="3" fillId="2" borderId="12" xfId="0" applyFont="1" applyFill="1" applyBorder="1" applyAlignment="1">
      <alignment horizontal="right"/>
    </xf>
    <xf numFmtId="49" fontId="15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49" fontId="15" fillId="3" borderId="6" xfId="0" applyNumberFormat="1" applyFont="1" applyFill="1" applyBorder="1" applyAlignment="1">
      <alignment horizontal="center" vertical="center" wrapText="1"/>
    </xf>
    <xf numFmtId="0" fontId="3" fillId="0" borderId="59" xfId="0" applyFont="1" applyFill="1" applyBorder="1"/>
    <xf numFmtId="0" fontId="3" fillId="0" borderId="60" xfId="0" applyFont="1" applyFill="1" applyBorder="1" applyAlignment="1">
      <alignment horizontal="center" wrapText="1"/>
    </xf>
    <xf numFmtId="0" fontId="3" fillId="0" borderId="60" xfId="0" applyFont="1" applyFill="1" applyBorder="1" applyAlignment="1">
      <alignment horizontal="center"/>
    </xf>
    <xf numFmtId="3" fontId="3" fillId="2" borderId="12" xfId="0" applyNumberFormat="1" applyFont="1" applyFill="1" applyBorder="1" applyAlignment="1"/>
    <xf numFmtId="3" fontId="3" fillId="2" borderId="12" xfId="0" applyNumberFormat="1" applyFont="1" applyFill="1" applyBorder="1" applyAlignment="1">
      <alignment horizontal="right"/>
    </xf>
    <xf numFmtId="49" fontId="15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5" fillId="3" borderId="15" xfId="0" applyNumberFormat="1" applyFont="1" applyFill="1" applyBorder="1" applyAlignment="1">
      <alignment horizontal="center" vertical="center"/>
    </xf>
    <xf numFmtId="49" fontId="15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3" fontId="3" fillId="2" borderId="18" xfId="0" applyNumberFormat="1" applyFont="1" applyFill="1" applyBorder="1" applyAlignment="1">
      <alignment horizontal="right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17" fillId="0" borderId="60" xfId="0" applyFont="1" applyFill="1" applyBorder="1"/>
    <xf numFmtId="0" fontId="17" fillId="0" borderId="60" xfId="0" applyFont="1" applyBorder="1" applyAlignment="1">
      <alignment horizontal="center"/>
    </xf>
    <xf numFmtId="0" fontId="17" fillId="0" borderId="60" xfId="4" applyNumberFormat="1" applyFont="1" applyFill="1" applyBorder="1" applyAlignment="1">
      <alignment horizontal="center"/>
    </xf>
    <xf numFmtId="0" fontId="17" fillId="0" borderId="60" xfId="0" applyFont="1" applyFill="1" applyBorder="1" applyAlignment="1">
      <alignment horizontal="center"/>
    </xf>
    <xf numFmtId="49" fontId="15" fillId="3" borderId="52" xfId="0" applyNumberFormat="1" applyFont="1" applyFill="1" applyBorder="1" applyAlignment="1">
      <alignment horizontal="center" vertical="center" wrapText="1"/>
    </xf>
    <xf numFmtId="49" fontId="15" fillId="3" borderId="52" xfId="0" applyNumberFormat="1" applyFont="1" applyFill="1" applyBorder="1" applyAlignment="1">
      <alignment horizontal="right" vertical="center" wrapText="1"/>
    </xf>
    <xf numFmtId="0" fontId="3" fillId="0" borderId="60" xfId="0" applyFont="1" applyFill="1" applyBorder="1"/>
    <xf numFmtId="3" fontId="3" fillId="0" borderId="60" xfId="0" applyNumberFormat="1" applyFont="1" applyFill="1" applyBorder="1" applyAlignment="1">
      <alignment horizontal="center" wrapText="1"/>
    </xf>
    <xf numFmtId="49" fontId="4" fillId="3" borderId="51" xfId="0" applyNumberFormat="1" applyFont="1" applyFill="1" applyBorder="1" applyAlignment="1">
      <alignment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vertical="center"/>
    </xf>
    <xf numFmtId="3" fontId="4" fillId="3" borderId="51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/>
    <xf numFmtId="0" fontId="3" fillId="2" borderId="54" xfId="0" applyFont="1" applyFill="1" applyBorder="1" applyAlignment="1"/>
    <xf numFmtId="0" fontId="3" fillId="2" borderId="54" xfId="0" applyFont="1" applyFill="1" applyBorder="1" applyAlignment="1">
      <alignment horizontal="center"/>
    </xf>
    <xf numFmtId="3" fontId="3" fillId="2" borderId="54" xfId="0" applyNumberFormat="1" applyFont="1" applyFill="1" applyBorder="1" applyAlignment="1"/>
    <xf numFmtId="3" fontId="3" fillId="2" borderId="54" xfId="0" applyNumberFormat="1" applyFont="1" applyFill="1" applyBorder="1" applyAlignment="1">
      <alignment horizontal="right"/>
    </xf>
    <xf numFmtId="49" fontId="15" fillId="3" borderId="52" xfId="0" applyNumberFormat="1" applyFont="1" applyFill="1" applyBorder="1" applyAlignment="1">
      <alignment horizontal="center" vertical="center"/>
    </xf>
    <xf numFmtId="3" fontId="3" fillId="0" borderId="60" xfId="2" applyNumberFormat="1" applyFont="1" applyFill="1" applyBorder="1" applyAlignment="1">
      <alignment horizontal="center"/>
    </xf>
    <xf numFmtId="49" fontId="4" fillId="3" borderId="19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vertical="center"/>
    </xf>
    <xf numFmtId="3" fontId="4" fillId="3" borderId="19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/>
    <xf numFmtId="3" fontId="3" fillId="2" borderId="23" xfId="0" applyNumberFormat="1" applyFont="1" applyFill="1" applyBorder="1" applyAlignment="1"/>
    <xf numFmtId="3" fontId="3" fillId="2" borderId="23" xfId="0" applyNumberFormat="1" applyFont="1" applyFill="1" applyBorder="1" applyAlignment="1">
      <alignment horizontal="right"/>
    </xf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4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4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5" xfId="0" applyFont="1" applyFill="1" applyBorder="1" applyAlignment="1">
      <alignment vertical="center"/>
    </xf>
    <xf numFmtId="164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3" fillId="8" borderId="40" xfId="0" applyFont="1" applyFill="1" applyBorder="1" applyAlignment="1"/>
    <xf numFmtId="0" fontId="3" fillId="6" borderId="20" xfId="0" applyFont="1" applyFill="1" applyBorder="1" applyAlignment="1"/>
    <xf numFmtId="49" fontId="13" fillId="7" borderId="31" xfId="0" applyNumberFormat="1" applyFont="1" applyFill="1" applyBorder="1" applyAlignment="1">
      <alignment vertical="center"/>
    </xf>
    <xf numFmtId="49" fontId="13" fillId="7" borderId="21" xfId="0" applyNumberFormat="1" applyFont="1" applyFill="1" applyBorder="1" applyAlignment="1">
      <alignment horizontal="center" vertical="center"/>
    </xf>
    <xf numFmtId="49" fontId="3" fillId="7" borderId="32" xfId="0" applyNumberFormat="1" applyFont="1" applyFill="1" applyBorder="1" applyAlignment="1">
      <alignment horizontal="center"/>
    </xf>
    <xf numFmtId="49" fontId="13" fillId="2" borderId="3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3" fillId="2" borderId="34" xfId="0" applyNumberFormat="1" applyFont="1" applyFill="1" applyBorder="1" applyAlignment="1"/>
    <xf numFmtId="165" fontId="13" fillId="2" borderId="6" xfId="0" applyNumberFormat="1" applyFont="1" applyFill="1" applyBorder="1" applyAlignment="1">
      <alignment vertical="center"/>
    </xf>
    <xf numFmtId="0" fontId="15" fillId="6" borderId="20" xfId="0" applyFont="1" applyFill="1" applyBorder="1" applyAlignment="1">
      <alignment vertical="center"/>
    </xf>
    <xf numFmtId="49" fontId="13" fillId="7" borderId="35" xfId="0" applyNumberFormat="1" applyFont="1" applyFill="1" applyBorder="1" applyAlignment="1">
      <alignment vertical="center"/>
    </xf>
    <xf numFmtId="165" fontId="13" fillId="7" borderId="36" xfId="0" applyNumberFormat="1" applyFont="1" applyFill="1" applyBorder="1" applyAlignment="1">
      <alignment vertical="center"/>
    </xf>
    <xf numFmtId="9" fontId="13" fillId="7" borderId="37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3" fillId="7" borderId="49" xfId="0" applyNumberFormat="1" applyFont="1" applyFill="1" applyBorder="1" applyAlignment="1">
      <alignment vertical="center"/>
    </xf>
    <xf numFmtId="3" fontId="13" fillId="7" borderId="50" xfId="0" applyNumberFormat="1" applyFont="1" applyFill="1" applyBorder="1" applyAlignment="1">
      <alignment vertical="center"/>
    </xf>
    <xf numFmtId="165" fontId="13" fillId="7" borderId="37" xfId="0" applyNumberFormat="1" applyFont="1" applyFill="1" applyBorder="1" applyAlignment="1">
      <alignment vertical="center"/>
    </xf>
    <xf numFmtId="3" fontId="3" fillId="0" borderId="60" xfId="0" applyNumberFormat="1" applyFont="1" applyFill="1" applyBorder="1" applyAlignment="1">
      <alignment horizontal="center"/>
    </xf>
    <xf numFmtId="3" fontId="17" fillId="0" borderId="60" xfId="4" applyNumberFormat="1" applyFont="1" applyFill="1" applyBorder="1" applyAlignment="1">
      <alignment horizontal="center"/>
    </xf>
    <xf numFmtId="166" fontId="3" fillId="0" borderId="60" xfId="2" applyNumberFormat="1" applyFont="1" applyFill="1" applyBorder="1"/>
    <xf numFmtId="3" fontId="3" fillId="0" borderId="58" xfId="3" applyNumberFormat="1" applyFont="1" applyFill="1" applyBorder="1"/>
    <xf numFmtId="17" fontId="3" fillId="0" borderId="58" xfId="3" applyNumberFormat="1" applyFont="1" applyFill="1" applyBorder="1" applyAlignment="1">
      <alignment horizontal="right"/>
    </xf>
    <xf numFmtId="49" fontId="4" fillId="3" borderId="6" xfId="0" applyNumberFormat="1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/>
    <xf numFmtId="0" fontId="3" fillId="2" borderId="6" xfId="0" applyFont="1" applyFill="1" applyBorder="1" applyAlignment="1"/>
    <xf numFmtId="49" fontId="16" fillId="3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49" fontId="18" fillId="8" borderId="55" xfId="0" applyNumberFormat="1" applyFont="1" applyFill="1" applyBorder="1" applyAlignment="1">
      <alignment horizontal="center" vertical="center"/>
    </xf>
    <xf numFmtId="49" fontId="18" fillId="8" borderId="56" xfId="0" applyNumberFormat="1" applyFont="1" applyFill="1" applyBorder="1" applyAlignment="1">
      <alignment horizontal="center" vertical="center"/>
    </xf>
    <xf numFmtId="49" fontId="18" fillId="8" borderId="57" xfId="0" applyNumberFormat="1" applyFont="1" applyFill="1" applyBorder="1" applyAlignment="1">
      <alignment horizontal="center" vertical="center"/>
    </xf>
    <xf numFmtId="49" fontId="18" fillId="8" borderId="38" xfId="0" applyNumberFormat="1" applyFont="1" applyFill="1" applyBorder="1" applyAlignment="1">
      <alignment vertical="center"/>
    </xf>
    <xf numFmtId="0" fontId="13" fillId="8" borderId="39" xfId="0" applyFont="1" applyFill="1" applyBorder="1" applyAlignment="1">
      <alignment vertical="center"/>
    </xf>
  </cellXfs>
  <cellStyles count="5">
    <cellStyle name="Millares" xfId="2" builtinId="3"/>
    <cellStyle name="Millares 4" xfId="4"/>
    <cellStyle name="Normal" xfId="0" builtinId="0"/>
    <cellStyle name="Normal 2" xfId="1"/>
    <cellStyle name="Normal 4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485774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zoomScaleNormal="100" workbookViewId="0">
      <selection activeCell="B2" sqref="B2:G104"/>
    </sheetView>
  </sheetViews>
  <sheetFormatPr baseColWidth="10" defaultColWidth="10.85546875" defaultRowHeight="11.25" customHeight="1"/>
  <cols>
    <col min="1" max="1" width="15.5703125" style="1" customWidth="1"/>
    <col min="2" max="2" width="30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20.140625" style="1" customWidth="1"/>
    <col min="7" max="7" width="17.140625" style="37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32"/>
    </row>
    <row r="2" spans="1:7" ht="15" customHeight="1">
      <c r="A2" s="2"/>
      <c r="B2" s="2"/>
      <c r="C2" s="2"/>
      <c r="D2" s="2"/>
      <c r="E2" s="2"/>
      <c r="F2" s="2"/>
      <c r="G2" s="32"/>
    </row>
    <row r="3" spans="1:7" ht="15" customHeight="1">
      <c r="A3" s="2"/>
      <c r="B3" s="2"/>
      <c r="C3" s="2"/>
      <c r="D3" s="2"/>
      <c r="E3" s="2"/>
      <c r="F3" s="2"/>
      <c r="G3" s="32"/>
    </row>
    <row r="4" spans="1:7" ht="15" customHeight="1">
      <c r="A4" s="2"/>
      <c r="B4" s="2"/>
      <c r="C4" s="2"/>
      <c r="D4" s="2"/>
      <c r="E4" s="2"/>
      <c r="F4" s="2"/>
      <c r="G4" s="32"/>
    </row>
    <row r="5" spans="1:7" ht="15" customHeight="1">
      <c r="A5" s="2"/>
      <c r="B5" s="2"/>
      <c r="C5" s="2"/>
      <c r="D5" s="2"/>
      <c r="E5" s="2"/>
      <c r="F5" s="2"/>
      <c r="G5" s="32"/>
    </row>
    <row r="6" spans="1:7" ht="15" customHeight="1">
      <c r="A6" s="2"/>
      <c r="B6" s="2"/>
      <c r="C6" s="2"/>
      <c r="D6" s="2"/>
      <c r="E6" s="2"/>
      <c r="F6" s="2"/>
      <c r="G6" s="32"/>
    </row>
    <row r="7" spans="1:7" ht="15" customHeight="1">
      <c r="A7" s="2"/>
      <c r="B7" s="2"/>
      <c r="C7" s="2"/>
      <c r="D7" s="2"/>
      <c r="E7" s="2"/>
      <c r="F7" s="2"/>
      <c r="G7" s="32"/>
    </row>
    <row r="8" spans="1:7" ht="15" customHeight="1">
      <c r="A8" s="2"/>
      <c r="B8" s="3"/>
      <c r="C8" s="4"/>
      <c r="D8" s="2"/>
      <c r="E8" s="4"/>
      <c r="F8" s="4"/>
      <c r="G8" s="33"/>
    </row>
    <row r="9" spans="1:7" ht="15">
      <c r="A9" s="5"/>
      <c r="B9" s="44" t="s">
        <v>0</v>
      </c>
      <c r="C9" s="45" t="s">
        <v>69</v>
      </c>
      <c r="D9" s="46"/>
      <c r="E9" s="153" t="s">
        <v>70</v>
      </c>
      <c r="F9" s="154"/>
      <c r="G9" s="151">
        <v>4250</v>
      </c>
    </row>
    <row r="10" spans="1:7" ht="25.5">
      <c r="A10" s="5"/>
      <c r="B10" s="47" t="s">
        <v>60</v>
      </c>
      <c r="C10" s="48" t="s">
        <v>61</v>
      </c>
      <c r="D10" s="46"/>
      <c r="E10" s="155" t="s">
        <v>1</v>
      </c>
      <c r="F10" s="156"/>
      <c r="G10" s="152" t="s">
        <v>71</v>
      </c>
    </row>
    <row r="11" spans="1:7" ht="18" customHeight="1">
      <c r="A11" s="5"/>
      <c r="B11" s="47" t="s">
        <v>62</v>
      </c>
      <c r="C11" s="45" t="s">
        <v>63</v>
      </c>
      <c r="D11" s="46"/>
      <c r="E11" s="155" t="s">
        <v>56</v>
      </c>
      <c r="F11" s="156"/>
      <c r="G11" s="151">
        <v>2000</v>
      </c>
    </row>
    <row r="12" spans="1:7" ht="11.25" customHeight="1">
      <c r="A12" s="5"/>
      <c r="B12" s="47" t="s">
        <v>64</v>
      </c>
      <c r="C12" s="45" t="s">
        <v>65</v>
      </c>
      <c r="D12" s="46"/>
      <c r="E12" s="42" t="s">
        <v>2</v>
      </c>
      <c r="F12" s="43"/>
      <c r="G12" s="49">
        <f>G9*G11</f>
        <v>8500000</v>
      </c>
    </row>
    <row r="13" spans="1:7" ht="11.25" customHeight="1">
      <c r="A13" s="5"/>
      <c r="B13" s="47" t="s">
        <v>66</v>
      </c>
      <c r="C13" s="45" t="s">
        <v>67</v>
      </c>
      <c r="D13" s="46"/>
      <c r="E13" s="155" t="s">
        <v>3</v>
      </c>
      <c r="F13" s="156"/>
      <c r="G13" s="50" t="s">
        <v>72</v>
      </c>
    </row>
    <row r="14" spans="1:7" ht="13.5" customHeight="1">
      <c r="A14" s="5"/>
      <c r="B14" s="51" t="s">
        <v>4</v>
      </c>
      <c r="C14" s="48" t="s">
        <v>68</v>
      </c>
      <c r="D14" s="46"/>
      <c r="E14" s="155" t="s">
        <v>5</v>
      </c>
      <c r="F14" s="156"/>
      <c r="G14" s="52" t="s">
        <v>73</v>
      </c>
    </row>
    <row r="15" spans="1:7" ht="25.5" customHeight="1">
      <c r="A15" s="5"/>
      <c r="B15" s="47" t="s">
        <v>6</v>
      </c>
      <c r="C15" s="53" t="s">
        <v>131</v>
      </c>
      <c r="D15" s="46"/>
      <c r="E15" s="157" t="s">
        <v>7</v>
      </c>
      <c r="F15" s="158"/>
      <c r="G15" s="50" t="s">
        <v>74</v>
      </c>
    </row>
    <row r="16" spans="1:7" ht="12" customHeight="1">
      <c r="A16" s="2"/>
      <c r="B16" s="54"/>
      <c r="C16" s="55"/>
      <c r="D16" s="56"/>
      <c r="E16" s="57"/>
      <c r="F16" s="57"/>
      <c r="G16" s="58"/>
    </row>
    <row r="17" spans="1:7" ht="12" customHeight="1">
      <c r="A17" s="6"/>
      <c r="B17" s="159" t="s">
        <v>8</v>
      </c>
      <c r="C17" s="160"/>
      <c r="D17" s="160"/>
      <c r="E17" s="160"/>
      <c r="F17" s="160"/>
      <c r="G17" s="160"/>
    </row>
    <row r="18" spans="1:7" ht="12" customHeight="1">
      <c r="A18" s="2"/>
      <c r="B18" s="59"/>
      <c r="C18" s="60"/>
      <c r="D18" s="60"/>
      <c r="E18" s="60"/>
      <c r="F18" s="61"/>
      <c r="G18" s="62"/>
    </row>
    <row r="19" spans="1:7" ht="12" customHeight="1">
      <c r="A19" s="5"/>
      <c r="B19" s="63" t="s">
        <v>9</v>
      </c>
      <c r="C19" s="64"/>
      <c r="D19" s="65"/>
      <c r="E19" s="65"/>
      <c r="F19" s="65"/>
      <c r="G19" s="66"/>
    </row>
    <row r="20" spans="1:7" ht="24" customHeight="1">
      <c r="A20" s="6"/>
      <c r="B20" s="67" t="s">
        <v>10</v>
      </c>
      <c r="C20" s="67" t="s">
        <v>11</v>
      </c>
      <c r="D20" s="67" t="s">
        <v>12</v>
      </c>
      <c r="E20" s="67" t="s">
        <v>13</v>
      </c>
      <c r="F20" s="67" t="s">
        <v>14</v>
      </c>
      <c r="G20" s="67" t="s">
        <v>15</v>
      </c>
    </row>
    <row r="21" spans="1:7" ht="12.75" customHeight="1">
      <c r="A21" s="6"/>
      <c r="B21" s="68" t="s">
        <v>75</v>
      </c>
      <c r="C21" s="69" t="s">
        <v>16</v>
      </c>
      <c r="D21" s="69">
        <v>5</v>
      </c>
      <c r="E21" s="70" t="s">
        <v>76</v>
      </c>
      <c r="F21" s="150">
        <v>20000</v>
      </c>
      <c r="G21" s="39">
        <f>D21*F21</f>
        <v>100000</v>
      </c>
    </row>
    <row r="22" spans="1:7" ht="12.75" customHeight="1">
      <c r="A22" s="6"/>
      <c r="B22" s="68" t="s">
        <v>77</v>
      </c>
      <c r="C22" s="69" t="s">
        <v>16</v>
      </c>
      <c r="D22" s="69">
        <v>2</v>
      </c>
      <c r="E22" s="70" t="s">
        <v>76</v>
      </c>
      <c r="F22" s="150">
        <v>20000</v>
      </c>
      <c r="G22" s="39">
        <f t="shared" ref="G22:G37" si="0">D22*F22</f>
        <v>40000</v>
      </c>
    </row>
    <row r="23" spans="1:7" ht="12.75" customHeight="1">
      <c r="A23" s="6"/>
      <c r="B23" s="68" t="s">
        <v>78</v>
      </c>
      <c r="C23" s="69" t="s">
        <v>16</v>
      </c>
      <c r="D23" s="69">
        <v>36.5</v>
      </c>
      <c r="E23" s="70" t="s">
        <v>76</v>
      </c>
      <c r="F23" s="150">
        <v>20000</v>
      </c>
      <c r="G23" s="39">
        <f t="shared" si="0"/>
        <v>730000</v>
      </c>
    </row>
    <row r="24" spans="1:7" ht="12.75" customHeight="1">
      <c r="A24" s="6"/>
      <c r="B24" s="68" t="s">
        <v>79</v>
      </c>
      <c r="C24" s="69" t="s">
        <v>16</v>
      </c>
      <c r="D24" s="69">
        <v>2</v>
      </c>
      <c r="E24" s="70" t="s">
        <v>80</v>
      </c>
      <c r="F24" s="150">
        <v>20000</v>
      </c>
      <c r="G24" s="39">
        <f t="shared" si="0"/>
        <v>40000</v>
      </c>
    </row>
    <row r="25" spans="1:7" ht="12.75" customHeight="1">
      <c r="A25" s="6"/>
      <c r="B25" s="68" t="s">
        <v>81</v>
      </c>
      <c r="C25" s="69" t="s">
        <v>16</v>
      </c>
      <c r="D25" s="69">
        <v>2</v>
      </c>
      <c r="E25" s="70" t="s">
        <v>80</v>
      </c>
      <c r="F25" s="150">
        <v>20000</v>
      </c>
      <c r="G25" s="39">
        <f t="shared" si="0"/>
        <v>40000</v>
      </c>
    </row>
    <row r="26" spans="1:7" ht="12.75" customHeight="1">
      <c r="A26" s="6"/>
      <c r="B26" s="68" t="s">
        <v>82</v>
      </c>
      <c r="C26" s="69" t="s">
        <v>16</v>
      </c>
      <c r="D26" s="69">
        <v>0.25</v>
      </c>
      <c r="E26" s="70" t="s">
        <v>80</v>
      </c>
      <c r="F26" s="150">
        <v>20000</v>
      </c>
      <c r="G26" s="39">
        <f t="shared" si="0"/>
        <v>5000</v>
      </c>
    </row>
    <row r="27" spans="1:7" ht="12.75" customHeight="1">
      <c r="A27" s="6"/>
      <c r="B27" s="68" t="s">
        <v>83</v>
      </c>
      <c r="C27" s="69" t="s">
        <v>16</v>
      </c>
      <c r="D27" s="69">
        <v>2</v>
      </c>
      <c r="E27" s="70" t="s">
        <v>84</v>
      </c>
      <c r="F27" s="150">
        <v>20000</v>
      </c>
      <c r="G27" s="39">
        <f t="shared" si="0"/>
        <v>40000</v>
      </c>
    </row>
    <row r="28" spans="1:7" ht="12.75" customHeight="1">
      <c r="A28" s="6"/>
      <c r="B28" s="68" t="s">
        <v>85</v>
      </c>
      <c r="C28" s="69" t="s">
        <v>16</v>
      </c>
      <c r="D28" s="69">
        <v>1</v>
      </c>
      <c r="E28" s="70" t="s">
        <v>86</v>
      </c>
      <c r="F28" s="150">
        <v>20000</v>
      </c>
      <c r="G28" s="39">
        <f t="shared" si="0"/>
        <v>20000</v>
      </c>
    </row>
    <row r="29" spans="1:7" ht="12.75" customHeight="1">
      <c r="A29" s="6"/>
      <c r="B29" s="68" t="s">
        <v>87</v>
      </c>
      <c r="C29" s="69" t="s">
        <v>16</v>
      </c>
      <c r="D29" s="69">
        <v>1</v>
      </c>
      <c r="E29" s="70" t="s">
        <v>86</v>
      </c>
      <c r="F29" s="150">
        <v>20000</v>
      </c>
      <c r="G29" s="39">
        <f t="shared" si="0"/>
        <v>20000</v>
      </c>
    </row>
    <row r="30" spans="1:7" ht="12.75" customHeight="1">
      <c r="A30" s="6"/>
      <c r="B30" s="68" t="s">
        <v>88</v>
      </c>
      <c r="C30" s="69" t="s">
        <v>16</v>
      </c>
      <c r="D30" s="69">
        <v>8</v>
      </c>
      <c r="E30" s="70" t="s">
        <v>89</v>
      </c>
      <c r="F30" s="150">
        <v>20000</v>
      </c>
      <c r="G30" s="39">
        <f t="shared" si="0"/>
        <v>160000</v>
      </c>
    </row>
    <row r="31" spans="1:7" ht="12.75" customHeight="1">
      <c r="A31" s="6"/>
      <c r="B31" s="68" t="s">
        <v>90</v>
      </c>
      <c r="C31" s="70" t="s">
        <v>16</v>
      </c>
      <c r="D31" s="69">
        <v>1</v>
      </c>
      <c r="E31" s="70" t="s">
        <v>91</v>
      </c>
      <c r="F31" s="150">
        <v>20000</v>
      </c>
      <c r="G31" s="39">
        <f t="shared" si="0"/>
        <v>20000</v>
      </c>
    </row>
    <row r="32" spans="1:7" ht="12.75" customHeight="1">
      <c r="A32" s="6"/>
      <c r="B32" s="68" t="s">
        <v>92</v>
      </c>
      <c r="C32" s="70" t="s">
        <v>16</v>
      </c>
      <c r="D32" s="69">
        <v>1</v>
      </c>
      <c r="E32" s="70" t="s">
        <v>93</v>
      </c>
      <c r="F32" s="150">
        <v>20000</v>
      </c>
      <c r="G32" s="39">
        <f t="shared" si="0"/>
        <v>20000</v>
      </c>
    </row>
    <row r="33" spans="1:7" ht="12.75" customHeight="1">
      <c r="A33" s="6"/>
      <c r="B33" s="68" t="s">
        <v>94</v>
      </c>
      <c r="C33" s="70" t="s">
        <v>16</v>
      </c>
      <c r="D33" s="69">
        <v>1</v>
      </c>
      <c r="E33" s="70" t="s">
        <v>93</v>
      </c>
      <c r="F33" s="150">
        <v>20000</v>
      </c>
      <c r="G33" s="39">
        <f t="shared" si="0"/>
        <v>20000</v>
      </c>
    </row>
    <row r="34" spans="1:7" ht="12.75" customHeight="1">
      <c r="A34" s="6"/>
      <c r="B34" s="68" t="s">
        <v>95</v>
      </c>
      <c r="C34" s="70" t="s">
        <v>16</v>
      </c>
      <c r="D34" s="69">
        <v>1</v>
      </c>
      <c r="E34" s="70" t="s">
        <v>96</v>
      </c>
      <c r="F34" s="150">
        <v>20000</v>
      </c>
      <c r="G34" s="39">
        <f t="shared" si="0"/>
        <v>20000</v>
      </c>
    </row>
    <row r="35" spans="1:7" ht="15.75" customHeight="1">
      <c r="A35" s="6"/>
      <c r="B35" s="68" t="s">
        <v>97</v>
      </c>
      <c r="C35" s="70" t="s">
        <v>16</v>
      </c>
      <c r="D35" s="69">
        <v>2</v>
      </c>
      <c r="E35" s="70" t="s">
        <v>96</v>
      </c>
      <c r="F35" s="150">
        <v>20000</v>
      </c>
      <c r="G35" s="39">
        <f t="shared" si="0"/>
        <v>40000</v>
      </c>
    </row>
    <row r="36" spans="1:7" ht="12.75" customHeight="1">
      <c r="A36" s="6"/>
      <c r="B36" s="68" t="s">
        <v>98</v>
      </c>
      <c r="C36" s="70" t="s">
        <v>16</v>
      </c>
      <c r="D36" s="69">
        <v>1</v>
      </c>
      <c r="E36" s="70" t="s">
        <v>99</v>
      </c>
      <c r="F36" s="150">
        <v>20000</v>
      </c>
      <c r="G36" s="39">
        <f t="shared" si="0"/>
        <v>20000</v>
      </c>
    </row>
    <row r="37" spans="1:7" ht="12.75" customHeight="1">
      <c r="A37" s="6"/>
      <c r="B37" s="68" t="s">
        <v>100</v>
      </c>
      <c r="C37" s="70" t="s">
        <v>16</v>
      </c>
      <c r="D37" s="69">
        <v>1.5</v>
      </c>
      <c r="E37" s="70" t="s">
        <v>101</v>
      </c>
      <c r="F37" s="150">
        <v>20000</v>
      </c>
      <c r="G37" s="39">
        <f t="shared" si="0"/>
        <v>30000</v>
      </c>
    </row>
    <row r="38" spans="1:7" ht="12.75" customHeight="1">
      <c r="A38" s="6"/>
      <c r="B38" s="7" t="s">
        <v>17</v>
      </c>
      <c r="C38" s="8"/>
      <c r="D38" s="8"/>
      <c r="E38" s="8"/>
      <c r="F38" s="9"/>
      <c r="G38" s="40">
        <f>SUM(G21:G37)</f>
        <v>1365000</v>
      </c>
    </row>
    <row r="39" spans="1:7" ht="12" customHeight="1">
      <c r="A39" s="2"/>
      <c r="B39" s="59"/>
      <c r="C39" s="61"/>
      <c r="D39" s="61"/>
      <c r="E39" s="61"/>
      <c r="F39" s="71"/>
      <c r="G39" s="72"/>
    </row>
    <row r="40" spans="1:7" ht="12" customHeight="1">
      <c r="A40" s="5"/>
      <c r="B40" s="73" t="s">
        <v>18</v>
      </c>
      <c r="C40" s="74"/>
      <c r="D40" s="75"/>
      <c r="E40" s="75"/>
      <c r="F40" s="76"/>
      <c r="G40" s="77"/>
    </row>
    <row r="41" spans="1:7" ht="24" customHeight="1">
      <c r="A41" s="5"/>
      <c r="B41" s="78" t="s">
        <v>10</v>
      </c>
      <c r="C41" s="79" t="s">
        <v>11</v>
      </c>
      <c r="D41" s="79" t="s">
        <v>12</v>
      </c>
      <c r="E41" s="78" t="s">
        <v>53</v>
      </c>
      <c r="F41" s="79" t="s">
        <v>14</v>
      </c>
      <c r="G41" s="78" t="s">
        <v>15</v>
      </c>
    </row>
    <row r="42" spans="1:7" ht="12" customHeight="1">
      <c r="A42" s="5"/>
      <c r="B42" s="80"/>
      <c r="C42" s="81" t="s">
        <v>53</v>
      </c>
      <c r="D42" s="81" t="s">
        <v>53</v>
      </c>
      <c r="E42" s="81" t="s">
        <v>53</v>
      </c>
      <c r="F42" s="82" t="s">
        <v>53</v>
      </c>
      <c r="G42" s="83"/>
    </row>
    <row r="43" spans="1:7" ht="12" customHeight="1">
      <c r="A43" s="5"/>
      <c r="B43" s="10" t="s">
        <v>19</v>
      </c>
      <c r="C43" s="11"/>
      <c r="D43" s="11"/>
      <c r="E43" s="11"/>
      <c r="F43" s="84"/>
      <c r="G43" s="41"/>
    </row>
    <row r="44" spans="1:7" ht="12" customHeight="1">
      <c r="A44" s="2"/>
      <c r="B44" s="85"/>
      <c r="C44" s="86"/>
      <c r="D44" s="86"/>
      <c r="E44" s="86"/>
      <c r="F44" s="87"/>
      <c r="G44" s="88"/>
    </row>
    <row r="45" spans="1:7" ht="12" customHeight="1">
      <c r="A45" s="5"/>
      <c r="B45" s="73" t="s">
        <v>20</v>
      </c>
      <c r="C45" s="74"/>
      <c r="D45" s="75"/>
      <c r="E45" s="75"/>
      <c r="F45" s="76"/>
      <c r="G45" s="77"/>
    </row>
    <row r="46" spans="1:7" ht="24" customHeight="1">
      <c r="A46" s="5"/>
      <c r="B46" s="89" t="s">
        <v>10</v>
      </c>
      <c r="C46" s="89" t="s">
        <v>11</v>
      </c>
      <c r="D46" s="89" t="s">
        <v>12</v>
      </c>
      <c r="E46" s="89" t="s">
        <v>13</v>
      </c>
      <c r="F46" s="90" t="s">
        <v>14</v>
      </c>
      <c r="G46" s="89" t="s">
        <v>15</v>
      </c>
    </row>
    <row r="47" spans="1:7" ht="12.75" customHeight="1">
      <c r="A47" s="6"/>
      <c r="B47" s="91" t="s">
        <v>102</v>
      </c>
      <c r="C47" s="92" t="s">
        <v>21</v>
      </c>
      <c r="D47" s="93">
        <v>0.65</v>
      </c>
      <c r="E47" s="94" t="s">
        <v>103</v>
      </c>
      <c r="F47" s="149">
        <v>150000</v>
      </c>
      <c r="G47" s="39">
        <f>D47*F47</f>
        <v>97500</v>
      </c>
    </row>
    <row r="48" spans="1:7" ht="12.75" customHeight="1">
      <c r="A48" s="6"/>
      <c r="B48" s="91" t="s">
        <v>55</v>
      </c>
      <c r="C48" s="92" t="s">
        <v>21</v>
      </c>
      <c r="D48" s="93">
        <v>0.45</v>
      </c>
      <c r="E48" s="94" t="s">
        <v>103</v>
      </c>
      <c r="F48" s="149">
        <v>150000</v>
      </c>
      <c r="G48" s="39">
        <f t="shared" ref="G48:G50" si="1">D48*F48</f>
        <v>67500</v>
      </c>
    </row>
    <row r="49" spans="1:11" ht="12.75" customHeight="1">
      <c r="A49" s="6"/>
      <c r="B49" s="91" t="s">
        <v>104</v>
      </c>
      <c r="C49" s="92" t="s">
        <v>21</v>
      </c>
      <c r="D49" s="93">
        <v>0.15</v>
      </c>
      <c r="E49" s="94" t="s">
        <v>103</v>
      </c>
      <c r="F49" s="149">
        <v>150000</v>
      </c>
      <c r="G49" s="39">
        <f t="shared" si="1"/>
        <v>22500</v>
      </c>
    </row>
    <row r="50" spans="1:11" ht="12.75" customHeight="1">
      <c r="A50" s="6"/>
      <c r="B50" s="91" t="s">
        <v>105</v>
      </c>
      <c r="C50" s="92" t="s">
        <v>21</v>
      </c>
      <c r="D50" s="93">
        <v>0.15</v>
      </c>
      <c r="E50" s="94" t="s">
        <v>103</v>
      </c>
      <c r="F50" s="149">
        <v>150000</v>
      </c>
      <c r="G50" s="39">
        <f t="shared" si="1"/>
        <v>22500</v>
      </c>
    </row>
    <row r="51" spans="1:11" ht="12.75" customHeight="1">
      <c r="A51" s="5"/>
      <c r="B51" s="10" t="s">
        <v>22</v>
      </c>
      <c r="C51" s="11"/>
      <c r="D51" s="11"/>
      <c r="E51" s="11"/>
      <c r="F51" s="11"/>
      <c r="G51" s="41">
        <f>SUM(G47:G50)</f>
        <v>210000</v>
      </c>
    </row>
    <row r="52" spans="1:11" ht="12" customHeight="1">
      <c r="A52" s="2"/>
      <c r="B52" s="85"/>
      <c r="C52" s="86"/>
      <c r="D52" s="86"/>
      <c r="E52" s="86"/>
      <c r="F52" s="87"/>
      <c r="G52" s="88"/>
    </row>
    <row r="53" spans="1:11" ht="12" customHeight="1">
      <c r="A53" s="5"/>
      <c r="B53" s="73" t="s">
        <v>106</v>
      </c>
      <c r="C53" s="74"/>
      <c r="D53" s="75"/>
      <c r="E53" s="75"/>
      <c r="F53" s="76"/>
      <c r="G53" s="77"/>
    </row>
    <row r="54" spans="1:11" ht="24" customHeight="1">
      <c r="A54" s="5"/>
      <c r="B54" s="95" t="s">
        <v>23</v>
      </c>
      <c r="C54" s="95" t="s">
        <v>24</v>
      </c>
      <c r="D54" s="95" t="s">
        <v>25</v>
      </c>
      <c r="E54" s="95" t="s">
        <v>13</v>
      </c>
      <c r="F54" s="95" t="s">
        <v>14</v>
      </c>
      <c r="G54" s="96" t="s">
        <v>15</v>
      </c>
      <c r="K54" s="30"/>
    </row>
    <row r="55" spans="1:11" ht="12.75" customHeight="1">
      <c r="A55" s="15"/>
      <c r="B55" s="97" t="s">
        <v>107</v>
      </c>
      <c r="C55" s="70" t="s">
        <v>108</v>
      </c>
      <c r="D55" s="69">
        <v>180</v>
      </c>
      <c r="E55" s="70" t="s">
        <v>80</v>
      </c>
      <c r="F55" s="148">
        <v>180</v>
      </c>
      <c r="G55" s="31">
        <f>D55*F55</f>
        <v>32400</v>
      </c>
      <c r="K55" s="30"/>
    </row>
    <row r="56" spans="1:11" ht="12.75" customHeight="1">
      <c r="A56" s="15"/>
      <c r="B56" s="97" t="s">
        <v>109</v>
      </c>
      <c r="C56" s="70" t="s">
        <v>110</v>
      </c>
      <c r="D56" s="69">
        <v>40</v>
      </c>
      <c r="E56" s="70" t="s">
        <v>80</v>
      </c>
      <c r="F56" s="148">
        <v>568</v>
      </c>
      <c r="G56" s="31">
        <f t="shared" ref="G56:G65" si="2">D56*F56</f>
        <v>22720</v>
      </c>
    </row>
    <row r="57" spans="1:11" ht="12.75" customHeight="1">
      <c r="A57" s="15"/>
      <c r="B57" s="97" t="s">
        <v>111</v>
      </c>
      <c r="C57" s="70" t="s">
        <v>112</v>
      </c>
      <c r="D57" s="98">
        <v>40000</v>
      </c>
      <c r="E57" s="70" t="s">
        <v>84</v>
      </c>
      <c r="F57" s="148">
        <v>16.66</v>
      </c>
      <c r="G57" s="31">
        <f t="shared" si="2"/>
        <v>666400</v>
      </c>
    </row>
    <row r="58" spans="1:11" ht="12.75" customHeight="1">
      <c r="A58" s="15"/>
      <c r="B58" s="97" t="s">
        <v>113</v>
      </c>
      <c r="C58" s="70" t="s">
        <v>112</v>
      </c>
      <c r="D58" s="98">
        <v>3600</v>
      </c>
      <c r="E58" s="70" t="s">
        <v>84</v>
      </c>
      <c r="F58" s="148">
        <v>150</v>
      </c>
      <c r="G58" s="31">
        <f t="shared" si="2"/>
        <v>540000</v>
      </c>
    </row>
    <row r="59" spans="1:11" ht="12.75" customHeight="1">
      <c r="A59" s="15"/>
      <c r="B59" s="97" t="s">
        <v>114</v>
      </c>
      <c r="C59" s="70" t="s">
        <v>115</v>
      </c>
      <c r="D59" s="69">
        <v>120</v>
      </c>
      <c r="E59" s="70" t="s">
        <v>116</v>
      </c>
      <c r="F59" s="109">
        <v>5000</v>
      </c>
      <c r="G59" s="31">
        <f t="shared" si="2"/>
        <v>600000</v>
      </c>
    </row>
    <row r="60" spans="1:11" ht="12.75" customHeight="1">
      <c r="A60" s="15"/>
      <c r="B60" s="97" t="s">
        <v>117</v>
      </c>
      <c r="C60" s="70" t="s">
        <v>118</v>
      </c>
      <c r="D60" s="69">
        <v>20</v>
      </c>
      <c r="E60" s="70" t="s">
        <v>76</v>
      </c>
      <c r="F60" s="109">
        <v>3500</v>
      </c>
      <c r="G60" s="31">
        <f t="shared" si="2"/>
        <v>70000</v>
      </c>
    </row>
    <row r="61" spans="1:11" ht="12.75" customHeight="1">
      <c r="A61" s="15"/>
      <c r="B61" s="97" t="s">
        <v>95</v>
      </c>
      <c r="C61" s="70" t="s">
        <v>119</v>
      </c>
      <c r="D61" s="69">
        <v>15</v>
      </c>
      <c r="E61" s="70" t="s">
        <v>120</v>
      </c>
      <c r="F61" s="109">
        <v>35000</v>
      </c>
      <c r="G61" s="31">
        <f t="shared" si="2"/>
        <v>525000</v>
      </c>
    </row>
    <row r="62" spans="1:11" ht="12.75" customHeight="1">
      <c r="A62" s="15"/>
      <c r="B62" s="97" t="s">
        <v>121</v>
      </c>
      <c r="C62" s="70" t="s">
        <v>122</v>
      </c>
      <c r="D62" s="69">
        <v>1</v>
      </c>
      <c r="E62" s="70" t="s">
        <v>120</v>
      </c>
      <c r="F62" s="109">
        <v>40000</v>
      </c>
      <c r="G62" s="31">
        <f t="shared" si="2"/>
        <v>40000</v>
      </c>
    </row>
    <row r="63" spans="1:11" ht="12.75" customHeight="1">
      <c r="A63" s="15"/>
      <c r="B63" s="97" t="s">
        <v>123</v>
      </c>
      <c r="C63" s="70" t="s">
        <v>112</v>
      </c>
      <c r="D63" s="69">
        <v>200</v>
      </c>
      <c r="E63" s="70" t="s">
        <v>103</v>
      </c>
      <c r="F63" s="109">
        <v>504</v>
      </c>
      <c r="G63" s="31">
        <f t="shared" si="2"/>
        <v>100800</v>
      </c>
    </row>
    <row r="64" spans="1:11" ht="12.75" customHeight="1">
      <c r="A64" s="15"/>
      <c r="B64" s="97" t="s">
        <v>54</v>
      </c>
      <c r="C64" s="70" t="s">
        <v>112</v>
      </c>
      <c r="D64" s="69">
        <v>220</v>
      </c>
      <c r="E64" s="70" t="s">
        <v>103</v>
      </c>
      <c r="F64" s="109">
        <v>1400</v>
      </c>
      <c r="G64" s="31">
        <f t="shared" si="2"/>
        <v>308000</v>
      </c>
    </row>
    <row r="65" spans="1:9" ht="12.75" customHeight="1">
      <c r="A65" s="15"/>
      <c r="B65" s="97" t="s">
        <v>124</v>
      </c>
      <c r="C65" s="70" t="s">
        <v>112</v>
      </c>
      <c r="D65" s="69">
        <v>250</v>
      </c>
      <c r="E65" s="70" t="s">
        <v>103</v>
      </c>
      <c r="F65" s="109">
        <v>2384</v>
      </c>
      <c r="G65" s="31">
        <f t="shared" si="2"/>
        <v>596000</v>
      </c>
    </row>
    <row r="66" spans="1:9" ht="12.75" customHeight="1">
      <c r="A66" s="15"/>
      <c r="B66" s="97" t="s">
        <v>125</v>
      </c>
      <c r="C66" s="70" t="s">
        <v>112</v>
      </c>
      <c r="D66" s="69">
        <v>150</v>
      </c>
      <c r="E66" s="70" t="s">
        <v>103</v>
      </c>
      <c r="F66" s="109">
        <v>1476</v>
      </c>
      <c r="G66" s="31">
        <f t="shared" ref="G66" si="3">D66*F66</f>
        <v>221400</v>
      </c>
    </row>
    <row r="67" spans="1:9" ht="13.5" customHeight="1">
      <c r="A67" s="15"/>
      <c r="B67" s="99" t="s">
        <v>26</v>
      </c>
      <c r="C67" s="100"/>
      <c r="D67" s="100"/>
      <c r="E67" s="100"/>
      <c r="F67" s="101"/>
      <c r="G67" s="102">
        <f>SUM(G55:G66)</f>
        <v>3722720</v>
      </c>
    </row>
    <row r="68" spans="1:9" ht="12" customHeight="1">
      <c r="A68" s="2"/>
      <c r="B68" s="103"/>
      <c r="C68" s="104"/>
      <c r="D68" s="104"/>
      <c r="E68" s="105"/>
      <c r="F68" s="106"/>
      <c r="G68" s="107"/>
    </row>
    <row r="69" spans="1:9" ht="12" customHeight="1">
      <c r="A69" s="5"/>
      <c r="B69" s="73" t="s">
        <v>27</v>
      </c>
      <c r="C69" s="74"/>
      <c r="D69" s="75"/>
      <c r="E69" s="75"/>
      <c r="F69" s="76"/>
      <c r="G69" s="77"/>
    </row>
    <row r="70" spans="1:9" ht="24" customHeight="1">
      <c r="A70" s="5"/>
      <c r="B70" s="108" t="s">
        <v>28</v>
      </c>
      <c r="C70" s="95" t="s">
        <v>24</v>
      </c>
      <c r="D70" s="95" t="s">
        <v>25</v>
      </c>
      <c r="E70" s="108" t="s">
        <v>13</v>
      </c>
      <c r="F70" s="95" t="s">
        <v>14</v>
      </c>
      <c r="G70" s="108" t="s">
        <v>15</v>
      </c>
    </row>
    <row r="71" spans="1:9" ht="16.5" customHeight="1">
      <c r="A71" s="15"/>
      <c r="B71" s="97" t="s">
        <v>126</v>
      </c>
      <c r="C71" s="70" t="s">
        <v>127</v>
      </c>
      <c r="D71" s="70">
        <v>2</v>
      </c>
      <c r="E71" s="70" t="s">
        <v>73</v>
      </c>
      <c r="F71" s="109">
        <v>50000</v>
      </c>
      <c r="G71" s="109">
        <f>AVERAGE(D71*F71)</f>
        <v>100000</v>
      </c>
    </row>
    <row r="72" spans="1:9" ht="16.5" customHeight="1">
      <c r="A72" s="15"/>
      <c r="B72" s="97" t="s">
        <v>128</v>
      </c>
      <c r="C72" s="70" t="s">
        <v>129</v>
      </c>
      <c r="D72" s="70">
        <v>2</v>
      </c>
      <c r="E72" s="70" t="s">
        <v>130</v>
      </c>
      <c r="F72" s="109">
        <v>7000</v>
      </c>
      <c r="G72" s="109">
        <f>AVERAGE(D72*F72)</f>
        <v>14000</v>
      </c>
    </row>
    <row r="73" spans="1:9" ht="13.5" customHeight="1">
      <c r="A73" s="5"/>
      <c r="B73" s="110" t="s">
        <v>29</v>
      </c>
      <c r="C73" s="111"/>
      <c r="D73" s="111"/>
      <c r="E73" s="112"/>
      <c r="F73" s="113"/>
      <c r="G73" s="114">
        <f>SUM(G71:G72)</f>
        <v>114000</v>
      </c>
      <c r="I73" s="38"/>
    </row>
    <row r="74" spans="1:9" ht="12" customHeight="1">
      <c r="A74" s="2"/>
      <c r="B74" s="115"/>
      <c r="C74" s="115"/>
      <c r="D74" s="115"/>
      <c r="E74" s="115"/>
      <c r="F74" s="116"/>
      <c r="G74" s="117"/>
    </row>
    <row r="75" spans="1:9" ht="12" customHeight="1">
      <c r="A75" s="15"/>
      <c r="B75" s="118" t="s">
        <v>30</v>
      </c>
      <c r="C75" s="119"/>
      <c r="D75" s="119"/>
      <c r="E75" s="119"/>
      <c r="F75" s="119"/>
      <c r="G75" s="120">
        <f>G38+G43+G51+G67+G73</f>
        <v>5411720</v>
      </c>
    </row>
    <row r="76" spans="1:9" ht="12" customHeight="1">
      <c r="A76" s="15"/>
      <c r="B76" s="121" t="s">
        <v>31</v>
      </c>
      <c r="C76" s="122"/>
      <c r="D76" s="122"/>
      <c r="E76" s="122"/>
      <c r="F76" s="122"/>
      <c r="G76" s="123">
        <f>G75*0.05</f>
        <v>270586</v>
      </c>
    </row>
    <row r="77" spans="1:9" ht="12" customHeight="1">
      <c r="A77" s="15"/>
      <c r="B77" s="124" t="s">
        <v>32</v>
      </c>
      <c r="C77" s="125"/>
      <c r="D77" s="125"/>
      <c r="E77" s="125"/>
      <c r="F77" s="125"/>
      <c r="G77" s="126">
        <f>G76+G75</f>
        <v>5682306</v>
      </c>
    </row>
    <row r="78" spans="1:9" ht="12" customHeight="1">
      <c r="A78" s="15"/>
      <c r="B78" s="121" t="s">
        <v>33</v>
      </c>
      <c r="C78" s="122"/>
      <c r="D78" s="122"/>
      <c r="E78" s="122"/>
      <c r="F78" s="122"/>
      <c r="G78" s="123">
        <f>G12</f>
        <v>8500000</v>
      </c>
    </row>
    <row r="79" spans="1:9" ht="12" customHeight="1">
      <c r="A79" s="15"/>
      <c r="B79" s="127" t="s">
        <v>34</v>
      </c>
      <c r="C79" s="128"/>
      <c r="D79" s="128"/>
      <c r="E79" s="128"/>
      <c r="F79" s="128"/>
      <c r="G79" s="120">
        <f>G78-G77</f>
        <v>2817694</v>
      </c>
    </row>
    <row r="80" spans="1:9" ht="12" customHeight="1">
      <c r="A80" s="15"/>
      <c r="B80" s="16" t="s">
        <v>35</v>
      </c>
      <c r="C80" s="17"/>
      <c r="D80" s="17"/>
      <c r="E80" s="17"/>
      <c r="F80" s="17"/>
      <c r="G80" s="34"/>
    </row>
    <row r="81" spans="1:7" ht="12.75" customHeight="1" thickBot="1">
      <c r="A81" s="15"/>
      <c r="B81" s="18"/>
      <c r="C81" s="17"/>
      <c r="D81" s="17"/>
      <c r="E81" s="17"/>
      <c r="F81" s="17"/>
      <c r="G81" s="34"/>
    </row>
    <row r="82" spans="1:7" ht="12" customHeight="1">
      <c r="A82" s="15"/>
      <c r="B82" s="21" t="s">
        <v>36</v>
      </c>
      <c r="C82" s="22"/>
      <c r="D82" s="22"/>
      <c r="E82" s="22"/>
      <c r="F82" s="23"/>
      <c r="G82" s="34"/>
    </row>
    <row r="83" spans="1:7" ht="12" customHeight="1">
      <c r="A83" s="15"/>
      <c r="B83" s="24" t="s">
        <v>37</v>
      </c>
      <c r="C83" s="14"/>
      <c r="D83" s="14"/>
      <c r="E83" s="14"/>
      <c r="F83" s="25"/>
      <c r="G83" s="34"/>
    </row>
    <row r="84" spans="1:7" ht="12" customHeight="1">
      <c r="A84" s="15"/>
      <c r="B84" s="24" t="s">
        <v>38</v>
      </c>
      <c r="C84" s="14"/>
      <c r="D84" s="14"/>
      <c r="E84" s="14"/>
      <c r="F84" s="25"/>
      <c r="G84" s="34"/>
    </row>
    <row r="85" spans="1:7" ht="12" customHeight="1">
      <c r="A85" s="15"/>
      <c r="B85" s="24" t="s">
        <v>39</v>
      </c>
      <c r="C85" s="14"/>
      <c r="D85" s="14"/>
      <c r="E85" s="14"/>
      <c r="F85" s="25"/>
      <c r="G85" s="34"/>
    </row>
    <row r="86" spans="1:7" ht="12" customHeight="1">
      <c r="A86" s="15"/>
      <c r="B86" s="24" t="s">
        <v>40</v>
      </c>
      <c r="C86" s="14"/>
      <c r="D86" s="14"/>
      <c r="E86" s="14"/>
      <c r="F86" s="25"/>
      <c r="G86" s="34"/>
    </row>
    <row r="87" spans="1:7" ht="12" customHeight="1">
      <c r="A87" s="15"/>
      <c r="B87" s="24" t="s">
        <v>41</v>
      </c>
      <c r="C87" s="14"/>
      <c r="D87" s="14"/>
      <c r="E87" s="14"/>
      <c r="F87" s="25"/>
      <c r="G87" s="34"/>
    </row>
    <row r="88" spans="1:7" ht="12.75" customHeight="1" thickBot="1">
      <c r="A88" s="15"/>
      <c r="B88" s="26" t="s">
        <v>42</v>
      </c>
      <c r="C88" s="27"/>
      <c r="D88" s="27"/>
      <c r="E88" s="27"/>
      <c r="F88" s="28"/>
      <c r="G88" s="34"/>
    </row>
    <row r="89" spans="1:7" ht="12.75" customHeight="1">
      <c r="A89" s="15"/>
      <c r="B89" s="19"/>
      <c r="C89" s="14"/>
      <c r="D89" s="14"/>
      <c r="E89" s="14"/>
      <c r="F89" s="14"/>
      <c r="G89" s="34"/>
    </row>
    <row r="90" spans="1:7" ht="15" customHeight="1" thickBot="1">
      <c r="A90" s="15"/>
      <c r="B90" s="164" t="s">
        <v>43</v>
      </c>
      <c r="C90" s="165"/>
      <c r="D90" s="130"/>
      <c r="E90" s="131"/>
      <c r="F90" s="12"/>
      <c r="G90" s="34"/>
    </row>
    <row r="91" spans="1:7" ht="12" customHeight="1">
      <c r="A91" s="15"/>
      <c r="B91" s="132" t="s">
        <v>28</v>
      </c>
      <c r="C91" s="133" t="s">
        <v>44</v>
      </c>
      <c r="D91" s="134" t="s">
        <v>45</v>
      </c>
      <c r="E91" s="131"/>
      <c r="F91" s="12"/>
      <c r="G91" s="34"/>
    </row>
    <row r="92" spans="1:7" ht="12" customHeight="1">
      <c r="A92" s="15"/>
      <c r="B92" s="135" t="s">
        <v>46</v>
      </c>
      <c r="C92" s="136">
        <f>G38</f>
        <v>1365000</v>
      </c>
      <c r="D92" s="137">
        <f>(C92/C98)</f>
        <v>0.24021937572527774</v>
      </c>
      <c r="E92" s="131"/>
      <c r="F92" s="12"/>
      <c r="G92" s="34"/>
    </row>
    <row r="93" spans="1:7" ht="12" customHeight="1">
      <c r="A93" s="15"/>
      <c r="B93" s="135" t="s">
        <v>47</v>
      </c>
      <c r="C93" s="136">
        <f>G43</f>
        <v>0</v>
      </c>
      <c r="D93" s="137">
        <v>0</v>
      </c>
      <c r="E93" s="131"/>
      <c r="F93" s="12"/>
      <c r="G93" s="34"/>
    </row>
    <row r="94" spans="1:7" ht="12" customHeight="1">
      <c r="A94" s="15"/>
      <c r="B94" s="135" t="s">
        <v>48</v>
      </c>
      <c r="C94" s="136">
        <f>G51</f>
        <v>210000</v>
      </c>
      <c r="D94" s="137">
        <f>(C94/C98)</f>
        <v>3.6956827034658114E-2</v>
      </c>
      <c r="E94" s="131"/>
      <c r="F94" s="12"/>
      <c r="G94" s="34"/>
    </row>
    <row r="95" spans="1:7" ht="12" customHeight="1">
      <c r="A95" s="15"/>
      <c r="B95" s="135" t="s">
        <v>23</v>
      </c>
      <c r="C95" s="136">
        <f>G67</f>
        <v>3722720</v>
      </c>
      <c r="D95" s="137">
        <f>(C95/C98)</f>
        <v>0.65514247208791643</v>
      </c>
      <c r="E95" s="131"/>
      <c r="F95" s="12"/>
      <c r="G95" s="34"/>
    </row>
    <row r="96" spans="1:7" ht="12" customHeight="1">
      <c r="A96" s="15"/>
      <c r="B96" s="135" t="s">
        <v>49</v>
      </c>
      <c r="C96" s="138">
        <f>G73</f>
        <v>114000</v>
      </c>
      <c r="D96" s="137">
        <f>(C96/C98)</f>
        <v>2.0062277533100119E-2</v>
      </c>
      <c r="E96" s="139"/>
      <c r="F96" s="13"/>
      <c r="G96" s="34"/>
    </row>
    <row r="97" spans="1:7" ht="12" customHeight="1">
      <c r="A97" s="15"/>
      <c r="B97" s="135" t="s">
        <v>50</v>
      </c>
      <c r="C97" s="138">
        <f>G76</f>
        <v>270586</v>
      </c>
      <c r="D97" s="137">
        <f>(C97/C98)</f>
        <v>4.7619047619047616E-2</v>
      </c>
      <c r="E97" s="139"/>
      <c r="F97" s="13"/>
      <c r="G97" s="34"/>
    </row>
    <row r="98" spans="1:7" ht="12.75" customHeight="1" thickBot="1">
      <c r="A98" s="15"/>
      <c r="B98" s="140" t="s">
        <v>51</v>
      </c>
      <c r="C98" s="141">
        <f>SUM(C92:C97)</f>
        <v>5682306</v>
      </c>
      <c r="D98" s="142">
        <f>SUM(D92:D97)</f>
        <v>1</v>
      </c>
      <c r="E98" s="139"/>
      <c r="F98" s="13"/>
      <c r="G98" s="34"/>
    </row>
    <row r="99" spans="1:7" ht="12" customHeight="1">
      <c r="A99" s="15"/>
      <c r="B99" s="143"/>
      <c r="C99" s="144"/>
      <c r="D99" s="144"/>
      <c r="E99" s="144"/>
      <c r="F99" s="17"/>
      <c r="G99" s="34"/>
    </row>
    <row r="100" spans="1:7" ht="12.75" customHeight="1" thickBot="1">
      <c r="A100" s="15"/>
      <c r="B100" s="129"/>
      <c r="C100" s="144"/>
      <c r="D100" s="144"/>
      <c r="E100" s="144"/>
      <c r="F100" s="17"/>
      <c r="G100" s="34"/>
    </row>
    <row r="101" spans="1:7" ht="12" customHeight="1" thickBot="1">
      <c r="A101" s="15"/>
      <c r="B101" s="161" t="s">
        <v>59</v>
      </c>
      <c r="C101" s="162"/>
      <c r="D101" s="162"/>
      <c r="E101" s="163"/>
      <c r="F101" s="13"/>
      <c r="G101" s="34"/>
    </row>
    <row r="102" spans="1:7" ht="12" customHeight="1">
      <c r="A102" s="15"/>
      <c r="B102" s="145" t="s">
        <v>57</v>
      </c>
      <c r="C102" s="146">
        <v>4000</v>
      </c>
      <c r="D102" s="146">
        <f>G9</f>
        <v>4250</v>
      </c>
      <c r="E102" s="146">
        <v>4500</v>
      </c>
      <c r="F102" s="29"/>
      <c r="G102" s="35"/>
    </row>
    <row r="103" spans="1:7" ht="12.75" customHeight="1" thickBot="1">
      <c r="A103" s="15"/>
      <c r="B103" s="140" t="s">
        <v>58</v>
      </c>
      <c r="C103" s="141">
        <f>(G77/C102)</f>
        <v>1420.5764999999999</v>
      </c>
      <c r="D103" s="141">
        <f>(G77/D102)</f>
        <v>1337.0131764705882</v>
      </c>
      <c r="E103" s="147">
        <f>(G77/E102)</f>
        <v>1262.7346666666667</v>
      </c>
      <c r="F103" s="29"/>
      <c r="G103" s="35"/>
    </row>
    <row r="104" spans="1:7" ht="15.6" customHeight="1">
      <c r="A104" s="15"/>
      <c r="B104" s="20" t="s">
        <v>52</v>
      </c>
      <c r="C104" s="14"/>
      <c r="D104" s="14"/>
      <c r="E104" s="14"/>
      <c r="F104" s="14"/>
      <c r="G104" s="36"/>
    </row>
  </sheetData>
  <mergeCells count="9">
    <mergeCell ref="E9:F9"/>
    <mergeCell ref="E14:F14"/>
    <mergeCell ref="E15:F15"/>
    <mergeCell ref="B17:G17"/>
    <mergeCell ref="B101:E101"/>
    <mergeCell ref="B90:C90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5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MELON TUNA</vt:lpstr>
      <vt:lpstr>'MELON TUNA'!Área_de_impresión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2022-06-22T20:02:57Z</cp:lastPrinted>
  <dcterms:created xsi:type="dcterms:W3CDTF">2020-11-27T12:49:26Z</dcterms:created>
  <dcterms:modified xsi:type="dcterms:W3CDTF">2022-06-22T20:02:59Z</dcterms:modified>
</cp:coreProperties>
</file>