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Ancud\"/>
    </mc:Choice>
  </mc:AlternateContent>
  <bookViews>
    <workbookView xWindow="0" yWindow="0" windowWidth="17470" windowHeight="4940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12" i="1"/>
  <c r="G46" i="1"/>
  <c r="G40" i="1"/>
  <c r="G41" i="1"/>
  <c r="G39" i="1"/>
  <c r="E85" i="1" l="1"/>
  <c r="E86" i="1"/>
  <c r="E84" i="1"/>
  <c r="G42" i="1"/>
  <c r="C75" i="1" l="1"/>
  <c r="G53" i="1" l="1"/>
  <c r="G54" i="1" s="1"/>
  <c r="C78" i="1" s="1"/>
  <c r="G48" i="1"/>
  <c r="G45" i="1"/>
  <c r="G33" i="1"/>
  <c r="G23" i="1"/>
  <c r="G22" i="1"/>
  <c r="G21" i="1"/>
  <c r="G59" i="1"/>
  <c r="G49" i="1" l="1"/>
  <c r="C77" i="1" s="1"/>
  <c r="G24" i="1"/>
  <c r="G34" i="1"/>
  <c r="C76" i="1" s="1"/>
  <c r="G56" i="1" l="1"/>
  <c r="G57" i="1" s="1"/>
  <c r="C74" i="1"/>
  <c r="G58" i="1" l="1"/>
  <c r="C79" i="1"/>
  <c r="C80" i="1" s="1"/>
  <c r="D79" i="1" l="1"/>
  <c r="D77" i="1"/>
  <c r="D76" i="1"/>
  <c r="D78" i="1"/>
  <c r="G60" i="1"/>
  <c r="D74" i="1"/>
  <c r="D80" i="1" l="1"/>
</calcChain>
</file>

<file path=xl/sharedStrings.xml><?xml version="1.0" encoding="utf-8"?>
<sst xmlns="http://schemas.openxmlformats.org/spreadsheetml/2006/main" count="142" uniqueCount="110">
  <si>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</si>
  <si>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</si>
  <si>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</si>
  <si>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</si>
  <si>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</si>
  <si>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</si>
  <si>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</si>
  <si>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</si>
  <si>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</si>
  <si>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</si>
  <si>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</si>
  <si>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</si>
  <si>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</si>
  <si>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</si>
  <si>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</si>
  <si>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</si>
  <si>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</si>
  <si>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</si>
  <si>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</si>
  <si>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</si>
  <si>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</si>
  <si>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</si>
  <si>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</si>
  <si>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</si>
  <si>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</si>
  <si>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</si>
  <si>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</si>
  <si>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</si>
  <si>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</si>
  <si>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</si>
  <si>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</si>
  <si>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</si>
  <si>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</si>
  <si>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</si>
  <si>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</si>
  <si>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</si>
  <si>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</si>
  <si>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</si>
  <si>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</si>
  <si>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</si>
  <si>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</si>
  <si>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</si>
  <si>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</si>
  <si>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</si>
  <si>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</si>
  <si>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</si>
  <si>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</si>
  <si>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</si>
  <si>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</si>
  <si>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</si>
  <si>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</si>
  <si>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</si>
  <si>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</si>
  <si>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</si>
  <si>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</si>
  <si>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</si>
  <si>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</si>
  <si>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</si>
  <si>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</si>
  <si>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BOVINOS CARNE</t>
  </si>
  <si>
    <t>RAZA</t>
  </si>
  <si>
    <t>Clavel y cruzas</t>
  </si>
  <si>
    <t>Los Lagos</t>
  </si>
  <si>
    <t>Ancud</t>
  </si>
  <si>
    <t>Ancud,Butamanga</t>
  </si>
  <si>
    <t>RENDIMIENTO (cabezas/Plantel)</t>
  </si>
  <si>
    <t>sequia</t>
  </si>
  <si>
    <t>Mercado interno</t>
  </si>
  <si>
    <t>PRECIO ESPERADO ($/cabeza)</t>
  </si>
  <si>
    <t>Manejo sanitario otoño (6)</t>
  </si>
  <si>
    <t>otoño</t>
  </si>
  <si>
    <t>Manejo sanitario primavera (6)</t>
  </si>
  <si>
    <t>Forrajeo invernal</t>
  </si>
  <si>
    <t>primavera</t>
  </si>
  <si>
    <t>Agosto - Septiembre</t>
  </si>
  <si>
    <t>Labores varias (5)</t>
  </si>
  <si>
    <t>Anual</t>
  </si>
  <si>
    <t>FARMACOS</t>
  </si>
  <si>
    <t>Vacuna Clostridial (1)</t>
  </si>
  <si>
    <t>Frasco 100 cc</t>
  </si>
  <si>
    <t>Primavera</t>
  </si>
  <si>
    <t>Ivermectina (2)</t>
  </si>
  <si>
    <t>Frasco 500 cc</t>
  </si>
  <si>
    <t>Otoño y primavera</t>
  </si>
  <si>
    <t>ALIMENTACION</t>
  </si>
  <si>
    <t>Heno fardos 25 kg</t>
  </si>
  <si>
    <t>Invierno</t>
  </si>
  <si>
    <t xml:space="preserve">Fertilizacion </t>
  </si>
  <si>
    <t>Saco 25 kg</t>
  </si>
  <si>
    <t>7. Se considera 65% de parición, 20% de reposición.</t>
  </si>
  <si>
    <t>CATEGORIA</t>
  </si>
  <si>
    <t>CANTIDAD (Kg/l/u)</t>
  </si>
  <si>
    <t>PRECIO UNITARIO ($)</t>
  </si>
  <si>
    <t>ssub</t>
  </si>
  <si>
    <t>SUB TOTAL ($)</t>
  </si>
  <si>
    <t>Ternero/a (venta)</t>
  </si>
  <si>
    <t>Ternero/a (consumo)</t>
  </si>
  <si>
    <t>Vaca desecho</t>
  </si>
  <si>
    <t>(*): Venta estimada sobre rebaño de 20 vientres.</t>
  </si>
  <si>
    <t>Abril 2022</t>
  </si>
  <si>
    <t>Moskimic</t>
  </si>
  <si>
    <t xml:space="preserve">Vitamina ADE - Panacur </t>
  </si>
  <si>
    <t>Frasco  1 L</t>
  </si>
  <si>
    <t xml:space="preserve">Bolos 650 kg </t>
  </si>
  <si>
    <t xml:space="preserve">Fardo </t>
  </si>
  <si>
    <t>Bolo</t>
  </si>
  <si>
    <t>DIIOS</t>
  </si>
  <si>
    <t>CAJA 20 U.</t>
  </si>
  <si>
    <t>Transporte ganado</t>
  </si>
  <si>
    <t>Flete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</si>
</sst>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6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19" fillId="8" borderId="53" xfId="0" applyNumberFormat="1" applyFont="1" applyFill="1" applyBorder="1" applyAlignment="1">
      <alignment vertical="center"/>
    </xf>
    <xf numFmtId="3" fontId="19" fillId="8" borderId="53" xfId="0" applyNumberFormat="1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3" fontId="19" fillId="8" borderId="55" xfId="0" applyNumberFormat="1" applyFont="1" applyFill="1" applyBorder="1" applyAlignment="1">
      <alignment vertical="center"/>
    </xf>
    <xf numFmtId="3" fontId="19" fillId="8" borderId="56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3" fontId="19" fillId="8" borderId="58" xfId="0" applyNumberFormat="1" applyFont="1" applyFill="1" applyBorder="1" applyAlignment="1">
      <alignment vertical="center"/>
    </xf>
    <xf numFmtId="49" fontId="19" fillId="8" borderId="59" xfId="0" applyNumberFormat="1" applyFont="1" applyFill="1" applyBorder="1" applyAlignment="1">
      <alignment vertical="center"/>
    </xf>
    <xf numFmtId="166" fontId="19" fillId="8" borderId="60" xfId="0" applyNumberFormat="1" applyFont="1" applyFill="1" applyBorder="1" applyAlignment="1">
      <alignment vertical="center"/>
    </xf>
    <xf numFmtId="3" fontId="19" fillId="8" borderId="60" xfId="0" applyNumberFormat="1" applyFont="1" applyFill="1" applyBorder="1" applyAlignment="1">
      <alignment vertical="center"/>
    </xf>
    <xf numFmtId="3" fontId="19" fillId="8" borderId="6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298450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13" workbookViewId="0">
      <selection activeCell="C15" sqref="C15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13.5429687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1" t="s">
        <v>0</v>
      </c>
      <c r="C9" s="68" t="s">
        <v>59</v>
      </c>
      <c r="D9" s="69"/>
      <c r="E9" s="152" t="s">
        <v>65</v>
      </c>
      <c r="F9" s="153"/>
      <c r="G9" s="70">
        <v>22</v>
      </c>
    </row>
    <row r="10" spans="1:7" ht="38.25" customHeight="1" x14ac:dyDescent="0.35">
      <c r="A10" s="67"/>
      <c r="B10" s="2" t="s">
        <v>60</v>
      </c>
      <c r="C10" s="73" t="s">
        <v>61</v>
      </c>
      <c r="D10" s="71"/>
      <c r="E10" s="150" t="s">
        <v>1</v>
      </c>
      <c r="F10" s="151"/>
      <c r="G10" s="72" t="s">
        <v>99</v>
      </c>
    </row>
    <row r="11" spans="1:7" ht="18" customHeight="1" x14ac:dyDescent="0.35">
      <c r="A11" s="67"/>
      <c r="B11" s="2" t="s">
        <v>2</v>
      </c>
      <c r="C11" s="72" t="s">
        <v>3</v>
      </c>
      <c r="D11" s="71"/>
      <c r="E11" s="150" t="s">
        <v>68</v>
      </c>
      <c r="F11" s="151"/>
      <c r="G11" s="111">
        <v>550000</v>
      </c>
    </row>
    <row r="12" spans="1:7" ht="11.25" customHeight="1" x14ac:dyDescent="0.35">
      <c r="A12" s="67"/>
      <c r="B12" s="2" t="s">
        <v>4</v>
      </c>
      <c r="C12" s="73" t="s">
        <v>62</v>
      </c>
      <c r="D12" s="71"/>
      <c r="E12" s="74" t="s">
        <v>5</v>
      </c>
      <c r="F12" s="75"/>
      <c r="G12" s="76">
        <f>(G9*G11)</f>
        <v>12100000</v>
      </c>
    </row>
    <row r="13" spans="1:7" ht="11.25" customHeight="1" x14ac:dyDescent="0.35">
      <c r="A13" s="67"/>
      <c r="B13" s="2" t="s">
        <v>6</v>
      </c>
      <c r="C13" s="72" t="s">
        <v>63</v>
      </c>
      <c r="D13" s="71"/>
      <c r="E13" s="150" t="s">
        <v>7</v>
      </c>
      <c r="F13" s="151"/>
      <c r="G13" s="72" t="s">
        <v>67</v>
      </c>
    </row>
    <row r="14" spans="1:7" ht="13.5" customHeight="1" x14ac:dyDescent="0.35">
      <c r="A14" s="67"/>
      <c r="B14" s="2" t="s">
        <v>8</v>
      </c>
      <c r="C14" s="72" t="s">
        <v>64</v>
      </c>
      <c r="D14" s="71"/>
      <c r="E14" s="150" t="s">
        <v>9</v>
      </c>
      <c r="F14" s="151"/>
      <c r="G14" s="72" t="s">
        <v>26</v>
      </c>
    </row>
    <row r="15" spans="1:7" ht="25.5" customHeight="1" x14ac:dyDescent="0.35">
      <c r="A15" s="67"/>
      <c r="B15" s="2" t="s">
        <v>10</v>
      </c>
      <c r="C15" s="77">
        <v>44713</v>
      </c>
      <c r="D15" s="71"/>
      <c r="E15" s="154" t="s">
        <v>11</v>
      </c>
      <c r="F15" s="155"/>
      <c r="G15" s="73" t="s">
        <v>66</v>
      </c>
    </row>
    <row r="16" spans="1:7" ht="12" customHeight="1" x14ac:dyDescent="0.35">
      <c r="A16" s="62"/>
      <c r="B16" s="79"/>
      <c r="C16" s="80"/>
      <c r="D16" s="6"/>
      <c r="E16" s="81"/>
      <c r="F16" s="81"/>
      <c r="G16" s="82"/>
    </row>
    <row r="17" spans="1:7" ht="12" customHeight="1" x14ac:dyDescent="0.35">
      <c r="A17" s="83"/>
      <c r="B17" s="156" t="s">
        <v>12</v>
      </c>
      <c r="C17" s="157"/>
      <c r="D17" s="157"/>
      <c r="E17" s="157"/>
      <c r="F17" s="157"/>
      <c r="G17" s="157"/>
    </row>
    <row r="18" spans="1:7" ht="12" customHeight="1" x14ac:dyDescent="0.35">
      <c r="A18" s="62"/>
      <c r="B18" s="84"/>
      <c r="C18" s="85"/>
      <c r="D18" s="85"/>
      <c r="E18" s="85"/>
      <c r="F18" s="86"/>
      <c r="G18" s="86"/>
    </row>
    <row r="19" spans="1:7" ht="12" customHeight="1" x14ac:dyDescent="0.35">
      <c r="A19" s="67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83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83"/>
      <c r="B21" s="87" t="s">
        <v>69</v>
      </c>
      <c r="C21" s="3" t="s">
        <v>20</v>
      </c>
      <c r="D21" s="88">
        <v>4</v>
      </c>
      <c r="E21" s="87" t="s">
        <v>70</v>
      </c>
      <c r="F21" s="76">
        <v>25000</v>
      </c>
      <c r="G21" s="76">
        <f>(D21*F21)</f>
        <v>100000</v>
      </c>
    </row>
    <row r="22" spans="1:7" ht="25.5" customHeight="1" x14ac:dyDescent="0.35">
      <c r="A22" s="83"/>
      <c r="B22" s="87" t="s">
        <v>71</v>
      </c>
      <c r="C22" s="3" t="s">
        <v>20</v>
      </c>
      <c r="D22" s="88">
        <v>1</v>
      </c>
      <c r="E22" s="87" t="s">
        <v>73</v>
      </c>
      <c r="F22" s="76">
        <v>25000</v>
      </c>
      <c r="G22" s="76">
        <f>(D22*F22)</f>
        <v>25000</v>
      </c>
    </row>
    <row r="23" spans="1:7" ht="12.75" customHeight="1" x14ac:dyDescent="0.35">
      <c r="A23" s="83"/>
      <c r="B23" s="87" t="s">
        <v>72</v>
      </c>
      <c r="C23" s="3" t="s">
        <v>20</v>
      </c>
      <c r="D23" s="88">
        <v>4</v>
      </c>
      <c r="E23" s="87" t="s">
        <v>74</v>
      </c>
      <c r="F23" s="76">
        <v>25000</v>
      </c>
      <c r="G23" s="76">
        <f>(D23*F23)</f>
        <v>100000</v>
      </c>
    </row>
    <row r="24" spans="1:7" ht="12.75" customHeight="1" x14ac:dyDescent="0.35">
      <c r="A24" s="83"/>
      <c r="B24" s="8" t="s">
        <v>21</v>
      </c>
      <c r="C24" s="9"/>
      <c r="D24" s="9"/>
      <c r="E24" s="9"/>
      <c r="F24" s="10"/>
      <c r="G24" s="11">
        <f>SUM(G21:G23)</f>
        <v>225000</v>
      </c>
    </row>
    <row r="25" spans="1:7" ht="12" customHeight="1" x14ac:dyDescent="0.35">
      <c r="A25" s="62"/>
      <c r="B25" s="84"/>
      <c r="C25" s="86"/>
      <c r="D25" s="86"/>
      <c r="E25" s="86"/>
      <c r="F25" s="89"/>
      <c r="G25" s="89"/>
    </row>
    <row r="26" spans="1:7" ht="12" customHeight="1" x14ac:dyDescent="0.35">
      <c r="A26" s="67"/>
      <c r="B26" s="12" t="s">
        <v>22</v>
      </c>
      <c r="C26" s="13"/>
      <c r="D26" s="14"/>
      <c r="E26" s="14"/>
      <c r="F26" s="15"/>
      <c r="G26" s="15"/>
    </row>
    <row r="27" spans="1:7" ht="24" customHeight="1" x14ac:dyDescent="0.35">
      <c r="A27" s="67"/>
      <c r="B27" s="16" t="s">
        <v>14</v>
      </c>
      <c r="C27" s="17" t="s">
        <v>15</v>
      </c>
      <c r="D27" s="17" t="s">
        <v>16</v>
      </c>
      <c r="E27" s="16" t="s">
        <v>17</v>
      </c>
      <c r="F27" s="17" t="s">
        <v>18</v>
      </c>
      <c r="G27" s="16" t="s">
        <v>19</v>
      </c>
    </row>
    <row r="28" spans="1:7" ht="12" customHeight="1" x14ac:dyDescent="0.35">
      <c r="A28" s="67"/>
      <c r="B28" s="18"/>
      <c r="C28" s="19" t="s">
        <v>57</v>
      </c>
      <c r="D28" s="19"/>
      <c r="E28" s="19"/>
      <c r="F28" s="18"/>
      <c r="G28" s="18"/>
    </row>
    <row r="29" spans="1:7" ht="12" customHeight="1" x14ac:dyDescent="0.35">
      <c r="A29" s="67"/>
      <c r="B29" s="20" t="s">
        <v>23</v>
      </c>
      <c r="C29" s="21"/>
      <c r="D29" s="21"/>
      <c r="E29" s="21"/>
      <c r="F29" s="22"/>
      <c r="G29" s="22"/>
    </row>
    <row r="30" spans="1:7" ht="12" customHeight="1" x14ac:dyDescent="0.35">
      <c r="A30" s="62"/>
      <c r="B30" s="90"/>
      <c r="C30" s="91"/>
      <c r="D30" s="91"/>
      <c r="E30" s="91"/>
      <c r="F30" s="92"/>
      <c r="G30" s="92"/>
    </row>
    <row r="31" spans="1:7" ht="12" customHeight="1" x14ac:dyDescent="0.35">
      <c r="A31" s="67"/>
      <c r="B31" s="12" t="s">
        <v>24</v>
      </c>
      <c r="C31" s="13"/>
      <c r="D31" s="14"/>
      <c r="E31" s="14"/>
      <c r="F31" s="15"/>
      <c r="G31" s="15"/>
    </row>
    <row r="32" spans="1:7" ht="24" customHeight="1" x14ac:dyDescent="0.35">
      <c r="A32" s="67"/>
      <c r="B32" s="23" t="s">
        <v>14</v>
      </c>
      <c r="C32" s="23" t="s">
        <v>15</v>
      </c>
      <c r="D32" s="23" t="s">
        <v>16</v>
      </c>
      <c r="E32" s="23" t="s">
        <v>17</v>
      </c>
      <c r="F32" s="24" t="s">
        <v>18</v>
      </c>
      <c r="G32" s="23" t="s">
        <v>19</v>
      </c>
    </row>
    <row r="33" spans="1:11" ht="12.75" customHeight="1" x14ac:dyDescent="0.35">
      <c r="A33" s="83"/>
      <c r="B33" s="87" t="s">
        <v>75</v>
      </c>
      <c r="C33" s="3" t="s">
        <v>25</v>
      </c>
      <c r="D33" s="88">
        <v>30</v>
      </c>
      <c r="E33" s="73" t="s">
        <v>76</v>
      </c>
      <c r="F33" s="76">
        <v>25000</v>
      </c>
      <c r="G33" s="76">
        <f t="shared" ref="G33" si="0">(D33*F33)</f>
        <v>750000</v>
      </c>
    </row>
    <row r="34" spans="1:11" ht="12.75" customHeight="1" x14ac:dyDescent="0.35">
      <c r="A34" s="67"/>
      <c r="B34" s="25" t="s">
        <v>27</v>
      </c>
      <c r="C34" s="26"/>
      <c r="D34" s="26"/>
      <c r="E34" s="26"/>
      <c r="F34" s="27"/>
      <c r="G34" s="28">
        <f>SUM(G33:G33)</f>
        <v>750000</v>
      </c>
    </row>
    <row r="35" spans="1:11" ht="12" customHeight="1" x14ac:dyDescent="0.35">
      <c r="A35" s="62"/>
      <c r="B35" s="90"/>
      <c r="C35" s="91"/>
      <c r="D35" s="91"/>
      <c r="E35" s="91"/>
      <c r="F35" s="92"/>
      <c r="G35" s="92"/>
    </row>
    <row r="36" spans="1:11" ht="12" customHeight="1" x14ac:dyDescent="0.35">
      <c r="A36" s="67"/>
      <c r="B36" s="12" t="s">
        <v>28</v>
      </c>
      <c r="C36" s="13"/>
      <c r="D36" s="14"/>
      <c r="E36" s="14"/>
      <c r="F36" s="15"/>
      <c r="G36" s="15"/>
    </row>
    <row r="37" spans="1:11" ht="24" customHeight="1" x14ac:dyDescent="0.35">
      <c r="A37" s="67"/>
      <c r="B37" s="24" t="s">
        <v>29</v>
      </c>
      <c r="C37" s="24" t="s">
        <v>30</v>
      </c>
      <c r="D37" s="24" t="s">
        <v>31</v>
      </c>
      <c r="E37" s="24" t="s">
        <v>17</v>
      </c>
      <c r="F37" s="24" t="s">
        <v>18</v>
      </c>
      <c r="G37" s="24" t="s">
        <v>19</v>
      </c>
      <c r="K37" s="93"/>
    </row>
    <row r="38" spans="1:11" ht="12.75" customHeight="1" x14ac:dyDescent="0.35">
      <c r="A38" s="83"/>
      <c r="B38" s="29" t="s">
        <v>77</v>
      </c>
      <c r="C38" s="30"/>
      <c r="D38" s="30"/>
      <c r="E38" s="30"/>
      <c r="F38" s="30"/>
      <c r="G38" s="30"/>
      <c r="K38" s="93"/>
    </row>
    <row r="39" spans="1:11" ht="12.75" customHeight="1" x14ac:dyDescent="0.35">
      <c r="A39" s="83"/>
      <c r="B39" s="74" t="s">
        <v>78</v>
      </c>
      <c r="C39" s="94" t="s">
        <v>79</v>
      </c>
      <c r="D39" s="95">
        <v>1</v>
      </c>
      <c r="E39" s="94" t="s">
        <v>80</v>
      </c>
      <c r="F39" s="96">
        <v>19950</v>
      </c>
      <c r="G39" s="96">
        <f>(D39*F39)</f>
        <v>19950</v>
      </c>
    </row>
    <row r="40" spans="1:11" ht="12.75" customHeight="1" x14ac:dyDescent="0.35">
      <c r="A40" s="83"/>
      <c r="B40" s="134" t="s">
        <v>100</v>
      </c>
      <c r="C40" s="94" t="s">
        <v>102</v>
      </c>
      <c r="D40" s="95">
        <v>1</v>
      </c>
      <c r="E40" s="94" t="s">
        <v>80</v>
      </c>
      <c r="F40" s="96">
        <v>40000</v>
      </c>
      <c r="G40" s="96">
        <f t="shared" ref="G40:G41" si="1">(D40*F40)</f>
        <v>40000</v>
      </c>
    </row>
    <row r="41" spans="1:11" ht="12.75" customHeight="1" x14ac:dyDescent="0.35">
      <c r="A41" s="83"/>
      <c r="B41" s="134" t="s">
        <v>101</v>
      </c>
      <c r="C41" s="94" t="s">
        <v>79</v>
      </c>
      <c r="D41" s="95">
        <v>4</v>
      </c>
      <c r="E41" s="94" t="s">
        <v>83</v>
      </c>
      <c r="F41" s="96">
        <v>8000</v>
      </c>
      <c r="G41" s="96">
        <f t="shared" si="1"/>
        <v>32000</v>
      </c>
    </row>
    <row r="42" spans="1:11" ht="12.75" customHeight="1" x14ac:dyDescent="0.35">
      <c r="A42" s="83"/>
      <c r="B42" s="78" t="s">
        <v>81</v>
      </c>
      <c r="C42" s="94" t="s">
        <v>82</v>
      </c>
      <c r="D42" s="95">
        <v>1</v>
      </c>
      <c r="E42" s="94" t="s">
        <v>83</v>
      </c>
      <c r="F42" s="96">
        <v>14300</v>
      </c>
      <c r="G42" s="96">
        <f>(D42*F42)</f>
        <v>14300</v>
      </c>
    </row>
    <row r="43" spans="1:11" ht="12.75" customHeight="1" x14ac:dyDescent="0.35">
      <c r="A43" s="83"/>
      <c r="B43" s="134" t="s">
        <v>106</v>
      </c>
      <c r="C43" s="94" t="s">
        <v>107</v>
      </c>
      <c r="D43" s="95">
        <v>2</v>
      </c>
      <c r="E43" s="94" t="s">
        <v>83</v>
      </c>
      <c r="F43" s="96">
        <v>52000</v>
      </c>
      <c r="G43" s="96">
        <f>(D43*F43)</f>
        <v>104000</v>
      </c>
    </row>
    <row r="44" spans="1:11" ht="12.75" customHeight="1" x14ac:dyDescent="0.35">
      <c r="A44" s="83"/>
      <c r="B44" s="97" t="s">
        <v>84</v>
      </c>
      <c r="C44" s="98"/>
      <c r="D44" s="75"/>
      <c r="E44" s="98"/>
      <c r="F44" s="96"/>
      <c r="G44" s="96"/>
    </row>
    <row r="45" spans="1:11" ht="12.75" customHeight="1" x14ac:dyDescent="0.35">
      <c r="A45" s="83"/>
      <c r="B45" s="74" t="s">
        <v>85</v>
      </c>
      <c r="C45" s="94" t="s">
        <v>104</v>
      </c>
      <c r="D45" s="95">
        <v>300</v>
      </c>
      <c r="E45" s="94" t="s">
        <v>86</v>
      </c>
      <c r="F45" s="96">
        <v>3500</v>
      </c>
      <c r="G45" s="96">
        <f>(D45*F45)</f>
        <v>1050000</v>
      </c>
    </row>
    <row r="46" spans="1:11" ht="12.75" customHeight="1" x14ac:dyDescent="0.35">
      <c r="A46" s="83"/>
      <c r="B46" s="134" t="s">
        <v>103</v>
      </c>
      <c r="C46" s="94" t="s">
        <v>105</v>
      </c>
      <c r="D46" s="95">
        <v>80</v>
      </c>
      <c r="E46" s="94" t="s">
        <v>86</v>
      </c>
      <c r="F46" s="96">
        <v>16500</v>
      </c>
      <c r="G46" s="96">
        <f>(D46*F46)</f>
        <v>1320000</v>
      </c>
    </row>
    <row r="47" spans="1:11" ht="12.75" customHeight="1" x14ac:dyDescent="0.35">
      <c r="A47" s="83"/>
      <c r="B47" s="97" t="s">
        <v>28</v>
      </c>
      <c r="C47" s="98"/>
      <c r="D47" s="75"/>
      <c r="E47" s="98"/>
      <c r="F47" s="96"/>
      <c r="G47" s="96"/>
    </row>
    <row r="48" spans="1:11" ht="12.75" customHeight="1" x14ac:dyDescent="0.35">
      <c r="A48" s="83"/>
      <c r="B48" s="74" t="s">
        <v>87</v>
      </c>
      <c r="C48" s="94" t="s">
        <v>88</v>
      </c>
      <c r="D48" s="95">
        <v>80</v>
      </c>
      <c r="E48" s="94" t="s">
        <v>83</v>
      </c>
      <c r="F48" s="96">
        <v>25050</v>
      </c>
      <c r="G48" s="96">
        <f>(D48*F48)</f>
        <v>2004000</v>
      </c>
    </row>
    <row r="49" spans="1:7" ht="13.5" customHeight="1" x14ac:dyDescent="0.35">
      <c r="A49" s="67"/>
      <c r="B49" s="31" t="s">
        <v>32</v>
      </c>
      <c r="C49" s="32"/>
      <c r="D49" s="32"/>
      <c r="E49" s="32"/>
      <c r="F49" s="33"/>
      <c r="G49" s="34">
        <f>SUM(G38:G48)</f>
        <v>4584250</v>
      </c>
    </row>
    <row r="50" spans="1:7" ht="12" customHeight="1" x14ac:dyDescent="0.35">
      <c r="A50" s="62"/>
      <c r="B50" s="90"/>
      <c r="C50" s="91"/>
      <c r="D50" s="91"/>
      <c r="E50" s="99"/>
      <c r="F50" s="92"/>
      <c r="G50" s="92"/>
    </row>
    <row r="51" spans="1:7" ht="12" customHeight="1" x14ac:dyDescent="0.35">
      <c r="A51" s="67"/>
      <c r="B51" s="12" t="s">
        <v>33</v>
      </c>
      <c r="C51" s="13"/>
      <c r="D51" s="14"/>
      <c r="E51" s="14"/>
      <c r="F51" s="15"/>
      <c r="G51" s="15"/>
    </row>
    <row r="52" spans="1:7" ht="24" customHeight="1" x14ac:dyDescent="0.35">
      <c r="A52" s="67"/>
      <c r="B52" s="23" t="s">
        <v>34</v>
      </c>
      <c r="C52" s="24" t="s">
        <v>30</v>
      </c>
      <c r="D52" s="24" t="s">
        <v>31</v>
      </c>
      <c r="E52" s="23" t="s">
        <v>17</v>
      </c>
      <c r="F52" s="24" t="s">
        <v>18</v>
      </c>
      <c r="G52" s="23" t="s">
        <v>19</v>
      </c>
    </row>
    <row r="53" spans="1:7" ht="12.75" customHeight="1" x14ac:dyDescent="0.35">
      <c r="A53" s="83"/>
      <c r="B53" s="147" t="s">
        <v>108</v>
      </c>
      <c r="C53" s="94" t="s">
        <v>109</v>
      </c>
      <c r="D53" s="96">
        <v>2</v>
      </c>
      <c r="E53" s="3" t="s">
        <v>76</v>
      </c>
      <c r="F53" s="100">
        <v>150000</v>
      </c>
      <c r="G53" s="96">
        <f>(D53*F53)</f>
        <v>300000</v>
      </c>
    </row>
    <row r="54" spans="1:7" ht="13.5" customHeight="1" x14ac:dyDescent="0.35">
      <c r="A54" s="67"/>
      <c r="B54" s="25" t="s">
        <v>58</v>
      </c>
      <c r="C54" s="35"/>
      <c r="D54" s="35"/>
      <c r="E54" s="35"/>
      <c r="F54" s="36"/>
      <c r="G54" s="37">
        <f>+G53</f>
        <v>300000</v>
      </c>
    </row>
    <row r="55" spans="1:7" ht="12" customHeight="1" x14ac:dyDescent="0.35">
      <c r="A55" s="62"/>
      <c r="B55" s="101"/>
      <c r="C55" s="101"/>
      <c r="D55" s="101"/>
      <c r="E55" s="101"/>
      <c r="F55" s="102"/>
      <c r="G55" s="102"/>
    </row>
    <row r="56" spans="1:7" ht="12" customHeight="1" x14ac:dyDescent="0.35">
      <c r="A56" s="103"/>
      <c r="B56" s="46" t="s">
        <v>35</v>
      </c>
      <c r="C56" s="47"/>
      <c r="D56" s="47"/>
      <c r="E56" s="47"/>
      <c r="F56" s="47"/>
      <c r="G56" s="61">
        <f>G24+G34+G49+G54+G29</f>
        <v>5859250</v>
      </c>
    </row>
    <row r="57" spans="1:7" ht="12" customHeight="1" x14ac:dyDescent="0.35">
      <c r="A57" s="103"/>
      <c r="B57" s="48" t="s">
        <v>36</v>
      </c>
      <c r="C57" s="39"/>
      <c r="D57" s="39"/>
      <c r="E57" s="39"/>
      <c r="F57" s="39"/>
      <c r="G57" s="49">
        <f>G56*0.05</f>
        <v>292962.5</v>
      </c>
    </row>
    <row r="58" spans="1:7" ht="12" customHeight="1" x14ac:dyDescent="0.35">
      <c r="A58" s="103"/>
      <c r="B58" s="50" t="s">
        <v>37</v>
      </c>
      <c r="C58" s="38"/>
      <c r="D58" s="38"/>
      <c r="E58" s="38"/>
      <c r="F58" s="38"/>
      <c r="G58" s="51">
        <f>G57+G56</f>
        <v>6152212.5</v>
      </c>
    </row>
    <row r="59" spans="1:7" ht="12" customHeight="1" x14ac:dyDescent="0.35">
      <c r="A59" s="103"/>
      <c r="B59" s="48" t="s">
        <v>38</v>
      </c>
      <c r="C59" s="39"/>
      <c r="D59" s="39"/>
      <c r="E59" s="39"/>
      <c r="F59" s="39"/>
      <c r="G59" s="49">
        <f>G12</f>
        <v>12100000</v>
      </c>
    </row>
    <row r="60" spans="1:7" ht="12" customHeight="1" x14ac:dyDescent="0.35">
      <c r="A60" s="103"/>
      <c r="B60" s="52" t="s">
        <v>39</v>
      </c>
      <c r="C60" s="53"/>
      <c r="D60" s="53"/>
      <c r="E60" s="53"/>
      <c r="F60" s="53"/>
      <c r="G60" s="54">
        <f>G59-G58</f>
        <v>5947787.5</v>
      </c>
    </row>
    <row r="61" spans="1:7" ht="12" customHeight="1" x14ac:dyDescent="0.35">
      <c r="A61" s="103"/>
      <c r="B61" s="44" t="s">
        <v>40</v>
      </c>
      <c r="C61" s="45"/>
      <c r="D61" s="45"/>
      <c r="E61" s="45"/>
      <c r="F61" s="45"/>
      <c r="G61" s="42"/>
    </row>
    <row r="62" spans="1:7" ht="12.75" customHeight="1" thickBot="1" x14ac:dyDescent="0.4">
      <c r="A62" s="103"/>
      <c r="B62" s="55"/>
      <c r="C62" s="45"/>
      <c r="D62" s="45"/>
      <c r="E62" s="45"/>
      <c r="F62" s="45"/>
      <c r="G62" s="42"/>
    </row>
    <row r="63" spans="1:7" ht="12" customHeight="1" x14ac:dyDescent="0.35">
      <c r="A63" s="103"/>
      <c r="B63" s="59" t="s">
        <v>41</v>
      </c>
      <c r="C63" s="104"/>
      <c r="D63" s="104"/>
      <c r="E63" s="104"/>
      <c r="F63" s="105"/>
      <c r="G63" s="42"/>
    </row>
    <row r="64" spans="1:7" ht="12" customHeight="1" x14ac:dyDescent="0.35">
      <c r="A64" s="103"/>
      <c r="B64" s="112" t="s">
        <v>42</v>
      </c>
      <c r="C64" s="57"/>
      <c r="D64" s="57"/>
      <c r="E64" s="57"/>
      <c r="F64" s="106"/>
      <c r="G64" s="42"/>
    </row>
    <row r="65" spans="1:7" ht="12" customHeight="1" x14ac:dyDescent="0.35">
      <c r="A65" s="103"/>
      <c r="B65" s="112" t="s">
        <v>43</v>
      </c>
      <c r="C65" s="57"/>
      <c r="D65" s="57"/>
      <c r="E65" s="57"/>
      <c r="F65" s="106"/>
      <c r="G65" s="42"/>
    </row>
    <row r="66" spans="1:7" ht="12" customHeight="1" x14ac:dyDescent="0.35">
      <c r="A66" s="103"/>
      <c r="B66" s="112" t="s">
        <v>44</v>
      </c>
      <c r="C66" s="57"/>
      <c r="D66" s="57"/>
      <c r="E66" s="57"/>
      <c r="F66" s="106"/>
      <c r="G66" s="42"/>
    </row>
    <row r="67" spans="1:7" ht="12" customHeight="1" x14ac:dyDescent="0.35">
      <c r="A67" s="103"/>
      <c r="B67" s="112" t="s">
        <v>45</v>
      </c>
      <c r="C67" s="57"/>
      <c r="D67" s="57"/>
      <c r="E67" s="57"/>
      <c r="F67" s="106"/>
      <c r="G67" s="42"/>
    </row>
    <row r="68" spans="1:7" ht="12" customHeight="1" x14ac:dyDescent="0.35">
      <c r="A68" s="103"/>
      <c r="B68" s="112" t="s">
        <v>46</v>
      </c>
      <c r="C68" s="57"/>
      <c r="D68" s="57"/>
      <c r="E68" s="57"/>
      <c r="F68" s="106"/>
      <c r="G68" s="42"/>
    </row>
    <row r="69" spans="1:7" ht="12" customHeight="1" x14ac:dyDescent="0.35">
      <c r="A69" s="103"/>
      <c r="B69" s="112" t="s">
        <v>47</v>
      </c>
      <c r="C69" s="57"/>
      <c r="D69" s="57"/>
      <c r="E69" s="57"/>
      <c r="F69" s="106"/>
      <c r="G69" s="42"/>
    </row>
    <row r="70" spans="1:7" ht="12" customHeight="1" thickBot="1" x14ac:dyDescent="0.4">
      <c r="A70" s="103"/>
      <c r="B70" s="113" t="s">
        <v>89</v>
      </c>
      <c r="C70" s="107"/>
      <c r="D70" s="107"/>
      <c r="E70" s="107"/>
      <c r="F70" s="108"/>
      <c r="G70" s="42"/>
    </row>
    <row r="71" spans="1:7" ht="12.75" customHeight="1" x14ac:dyDescent="0.35">
      <c r="A71" s="103"/>
      <c r="B71" s="57"/>
      <c r="C71" s="57"/>
      <c r="D71" s="57"/>
      <c r="E71" s="57"/>
      <c r="F71" s="57"/>
      <c r="G71" s="42"/>
    </row>
    <row r="72" spans="1:7" ht="15" customHeight="1" thickBot="1" x14ac:dyDescent="0.4">
      <c r="A72" s="103"/>
      <c r="B72" s="148" t="s">
        <v>48</v>
      </c>
      <c r="C72" s="149"/>
      <c r="D72" s="114"/>
      <c r="E72" s="115"/>
      <c r="F72" s="109"/>
      <c r="G72" s="42"/>
    </row>
    <row r="73" spans="1:7" ht="12" customHeight="1" x14ac:dyDescent="0.35">
      <c r="A73" s="103"/>
      <c r="B73" s="116" t="s">
        <v>34</v>
      </c>
      <c r="C73" s="117" t="s">
        <v>49</v>
      </c>
      <c r="D73" s="118" t="s">
        <v>50</v>
      </c>
      <c r="E73" s="115"/>
      <c r="F73" s="109"/>
      <c r="G73" s="42"/>
    </row>
    <row r="74" spans="1:7" ht="12" customHeight="1" x14ac:dyDescent="0.35">
      <c r="A74" s="103"/>
      <c r="B74" s="119" t="s">
        <v>51</v>
      </c>
      <c r="C74" s="120">
        <f>+G24</f>
        <v>225000</v>
      </c>
      <c r="D74" s="121">
        <f>(C74/C80)</f>
        <v>3.6572208778549178E-2</v>
      </c>
      <c r="E74" s="115"/>
      <c r="F74" s="109"/>
      <c r="G74" s="42"/>
    </row>
    <row r="75" spans="1:7" ht="12" customHeight="1" x14ac:dyDescent="0.35">
      <c r="A75" s="103"/>
      <c r="B75" s="119" t="s">
        <v>52</v>
      </c>
      <c r="C75" s="122">
        <f>+G29</f>
        <v>0</v>
      </c>
      <c r="D75" s="121">
        <v>0</v>
      </c>
      <c r="E75" s="115"/>
      <c r="F75" s="109"/>
      <c r="G75" s="42"/>
    </row>
    <row r="76" spans="1:7" ht="12" customHeight="1" x14ac:dyDescent="0.35">
      <c r="A76" s="103"/>
      <c r="B76" s="119" t="s">
        <v>53</v>
      </c>
      <c r="C76" s="120">
        <f>+G34</f>
        <v>750000</v>
      </c>
      <c r="D76" s="121">
        <f>(C76/C80)</f>
        <v>0.12190736259516394</v>
      </c>
      <c r="E76" s="115"/>
      <c r="F76" s="109"/>
      <c r="G76" s="42"/>
    </row>
    <row r="77" spans="1:7" ht="12" customHeight="1" x14ac:dyDescent="0.35">
      <c r="A77" s="103"/>
      <c r="B77" s="119" t="s">
        <v>29</v>
      </c>
      <c r="C77" s="120">
        <f>+G49</f>
        <v>4584250</v>
      </c>
      <c r="D77" s="121">
        <f>(C77/C80)</f>
        <v>0.74513843596917373</v>
      </c>
      <c r="E77" s="115"/>
      <c r="F77" s="109"/>
      <c r="G77" s="42"/>
    </row>
    <row r="78" spans="1:7" ht="12" customHeight="1" x14ac:dyDescent="0.35">
      <c r="A78" s="103"/>
      <c r="B78" s="119" t="s">
        <v>54</v>
      </c>
      <c r="C78" s="123">
        <f>+G54</f>
        <v>300000</v>
      </c>
      <c r="D78" s="121">
        <f>(C78/C80)</f>
        <v>4.8762945038065574E-2</v>
      </c>
      <c r="E78" s="124"/>
      <c r="F78" s="41"/>
      <c r="G78" s="42"/>
    </row>
    <row r="79" spans="1:7" ht="12" customHeight="1" x14ac:dyDescent="0.35">
      <c r="A79" s="103"/>
      <c r="B79" s="119" t="s">
        <v>55</v>
      </c>
      <c r="C79" s="123">
        <f>+G57</f>
        <v>292962.5</v>
      </c>
      <c r="D79" s="121">
        <f>(C79/C80)</f>
        <v>4.7619047619047616E-2</v>
      </c>
      <c r="E79" s="124"/>
      <c r="F79" s="41"/>
      <c r="G79" s="42"/>
    </row>
    <row r="80" spans="1:7" ht="12.75" customHeight="1" thickBot="1" x14ac:dyDescent="0.4">
      <c r="A80" s="103"/>
      <c r="B80" s="125" t="s">
        <v>56</v>
      </c>
      <c r="C80" s="126">
        <f>SUM(C74:C79)</f>
        <v>6152212.5</v>
      </c>
      <c r="D80" s="127">
        <f>SUM(D74:D79)</f>
        <v>1</v>
      </c>
      <c r="E80" s="124"/>
      <c r="F80" s="41"/>
      <c r="G80" s="42"/>
    </row>
    <row r="81" spans="1:7" ht="12" customHeight="1" x14ac:dyDescent="0.35">
      <c r="A81" s="103"/>
      <c r="B81" s="128"/>
      <c r="C81" s="129"/>
      <c r="D81" s="129"/>
      <c r="E81" s="129"/>
      <c r="F81" s="45"/>
      <c r="G81" s="42"/>
    </row>
    <row r="82" spans="1:7" ht="12.75" customHeight="1" x14ac:dyDescent="0.35">
      <c r="A82" s="103"/>
      <c r="B82" s="56"/>
      <c r="C82" s="129"/>
      <c r="D82" s="129"/>
      <c r="E82" s="129"/>
      <c r="F82" s="45"/>
      <c r="G82" s="42"/>
    </row>
    <row r="83" spans="1:7" ht="12" customHeight="1" thickBot="1" x14ac:dyDescent="0.4">
      <c r="A83" s="110"/>
      <c r="B83" s="130" t="s">
        <v>90</v>
      </c>
      <c r="C83" s="131" t="s">
        <v>91</v>
      </c>
      <c r="D83" s="132" t="s">
        <v>92</v>
      </c>
      <c r="E83" s="133" t="s">
        <v>94</v>
      </c>
      <c r="F83" s="40" t="s">
        <v>93</v>
      </c>
      <c r="G83" s="42"/>
    </row>
    <row r="84" spans="1:7" ht="12" customHeight="1" x14ac:dyDescent="0.35">
      <c r="A84" s="103"/>
      <c r="B84" s="137" t="s">
        <v>95</v>
      </c>
      <c r="C84" s="138">
        <v>15</v>
      </c>
      <c r="D84" s="139">
        <v>280000</v>
      </c>
      <c r="E84" s="140">
        <f>+C84*D84</f>
        <v>4200000</v>
      </c>
      <c r="F84" s="60"/>
      <c r="G84" s="43"/>
    </row>
    <row r="85" spans="1:7" ht="12" customHeight="1" x14ac:dyDescent="0.35">
      <c r="A85" s="103"/>
      <c r="B85" s="141" t="s">
        <v>96</v>
      </c>
      <c r="C85" s="135">
        <v>1</v>
      </c>
      <c r="D85" s="136">
        <v>280000</v>
      </c>
      <c r="E85" s="142">
        <f t="shared" ref="E85:E86" si="2">+C85*D85</f>
        <v>280000</v>
      </c>
      <c r="F85" s="60"/>
      <c r="G85" s="43"/>
    </row>
    <row r="86" spans="1:7" ht="12.75" customHeight="1" thickBot="1" x14ac:dyDescent="0.4">
      <c r="A86" s="103"/>
      <c r="B86" s="143" t="s">
        <v>97</v>
      </c>
      <c r="C86" s="144">
        <v>4</v>
      </c>
      <c r="D86" s="145">
        <v>300000</v>
      </c>
      <c r="E86" s="146">
        <f t="shared" si="2"/>
        <v>1200000</v>
      </c>
      <c r="F86" s="60"/>
      <c r="G86" s="43"/>
    </row>
    <row r="87" spans="1:7" ht="15.65" customHeight="1" x14ac:dyDescent="0.35">
      <c r="A87" s="103"/>
      <c r="B87" s="58" t="s">
        <v>98</v>
      </c>
      <c r="C87" s="57"/>
      <c r="D87" s="57"/>
      <c r="E87" s="57"/>
      <c r="F87" s="57"/>
      <c r="G87" s="57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2022-07-26T11:53:17Z</dcterms:modified>
</cp:coreProperties>
</file>