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Ancud\"/>
    </mc:Choice>
  </mc:AlternateContent>
  <bookViews>
    <workbookView xWindow="0" yWindow="0" windowWidth="17470" windowHeight="4940"/>
  </bookViews>
  <sheets>
    <sheet name="BOVINO LECHE NIVEL MEDI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44" i="1"/>
  <c r="G46" i="1"/>
  <c r="G45" i="1"/>
  <c r="G37" i="1"/>
  <c r="G40" i="1" l="1"/>
  <c r="G26" i="1"/>
  <c r="C77" i="1" s="1"/>
  <c r="E87" i="1"/>
  <c r="G43" i="1"/>
  <c r="G41" i="1"/>
  <c r="G39" i="1"/>
  <c r="E88" i="1" l="1"/>
  <c r="E86" i="1"/>
  <c r="E89" i="1" l="1"/>
  <c r="G58" i="1" s="1"/>
  <c r="G12" i="1" l="1"/>
  <c r="G52" i="1"/>
  <c r="G53" i="1" s="1"/>
  <c r="C80" i="1" s="1"/>
  <c r="G47" i="1"/>
  <c r="G21" i="1"/>
  <c r="G48" i="1" l="1"/>
  <c r="G22" i="1"/>
  <c r="G32" i="1"/>
  <c r="C78" i="1" s="1"/>
  <c r="C79" i="1" l="1"/>
  <c r="G55" i="1"/>
  <c r="G56" i="1" s="1"/>
  <c r="C76" i="1"/>
  <c r="G57" i="1" l="1"/>
  <c r="C81" i="1"/>
  <c r="C82" i="1" s="1"/>
  <c r="D77" i="1" s="1"/>
  <c r="D81" i="1" l="1"/>
  <c r="D79" i="1"/>
  <c r="D78" i="1"/>
  <c r="D80" i="1"/>
  <c r="G59" i="1"/>
  <c r="D76" i="1"/>
  <c r="D82" i="1" l="1"/>
</calcChain>
</file>

<file path=xl/sharedStrings.xml><?xml version="1.0" encoding="utf-8"?>
<sst xmlns="http://schemas.openxmlformats.org/spreadsheetml/2006/main" count="142" uniqueCount="103">
  <si>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</si>
  <si>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</si>
  <si>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</si>
  <si>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</si>
  <si>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</si>
  <si>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</si>
  <si>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</si>
  <si>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</si>
  <si>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</si>
  <si>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</si>
  <si>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</si>
  <si>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</si>
  <si>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</si>
  <si>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</si>
  <si>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</si>
  <si>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</si>
  <si>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</si>
  <si>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</si>
  <si>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</si>
  <si>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</si>
  <si>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</si>
  <si>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</si>
  <si>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</si>
  <si>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</si>
  <si>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</si>
  <si>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</si>
  <si>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</si>
  <si>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</si>
  <si>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</si>
  <si>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</si>
  <si>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</si>
  <si>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</si>
  <si>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</si>
  <si>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</si>
  <si>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</si>
  <si>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</si>
  <si>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</si>
  <si>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</si>
  <si>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</si>
  <si>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</si>
  <si>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</si>
  <si>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</si>
  <si>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</si>
  <si>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</si>
  <si>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</si>
  <si>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</si>
  <si>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</si>
  <si>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</si>
  <si>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</si>
  <si>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</si>
  <si>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</si>
  <si>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</si>
  <si>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</si>
  <si>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</si>
  <si>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</si>
  <si>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</si>
  <si>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</si>
  <si>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</si>
  <si>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</si>
  <si>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</si>
  <si>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RAZA</t>
  </si>
  <si>
    <t>Los Lagos</t>
  </si>
  <si>
    <t>Ancud</t>
  </si>
  <si>
    <t>RENDIMIENTO (cabezas/Plantel)</t>
  </si>
  <si>
    <t>PRECIO ESPERADO ($/cabeza)</t>
  </si>
  <si>
    <t>Forrajeo invernal</t>
  </si>
  <si>
    <t>Labores varias (5)</t>
  </si>
  <si>
    <t>Anual</t>
  </si>
  <si>
    <t>FARMACOS</t>
  </si>
  <si>
    <t>Otoño y primavera</t>
  </si>
  <si>
    <t>ALIMENTACION</t>
  </si>
  <si>
    <t>Invierno</t>
  </si>
  <si>
    <t>Saco 25 kg</t>
  </si>
  <si>
    <t>7. Se considera 65% de parición, 20% de reposición.</t>
  </si>
  <si>
    <t>CATEGORIA</t>
  </si>
  <si>
    <t>CANTIDAD (Kg/l/u)</t>
  </si>
  <si>
    <t>PRECIO UNITARIO ($)</t>
  </si>
  <si>
    <t>ssub</t>
  </si>
  <si>
    <t>SUB TOTAL ($)</t>
  </si>
  <si>
    <t>BOVINOS DE LECHE</t>
  </si>
  <si>
    <t>Varias labores (6)</t>
  </si>
  <si>
    <t>Productos veterinarios</t>
  </si>
  <si>
    <t>REPOSICION Y GENETICA (12)</t>
  </si>
  <si>
    <t>Dosis semen</t>
  </si>
  <si>
    <t>Energia</t>
  </si>
  <si>
    <t>mes</t>
  </si>
  <si>
    <t>9. Se incluye vacunacion, desparacitacion y/o areteo, por un periodo de 90 dias.</t>
  </si>
  <si>
    <t>Venta de leche</t>
  </si>
  <si>
    <t>TOTAL</t>
  </si>
  <si>
    <t>Concentrado saco 25 kg</t>
  </si>
  <si>
    <t>Ancud, Pugueñun</t>
  </si>
  <si>
    <t>(Ver nota 10)</t>
  </si>
  <si>
    <t>Fertilizacion (2)</t>
  </si>
  <si>
    <t>Elaboracion de bolos 500 kg c/u</t>
  </si>
  <si>
    <t>8. Se estima un rebaño de 23 vientres</t>
  </si>
  <si>
    <t xml:space="preserve">10. Detalle de ingresos </t>
  </si>
  <si>
    <t>Vaca desecho (3 vacas de 500 kg)</t>
  </si>
  <si>
    <t>Ternero/a (venta) 6 terneros de180 kg.</t>
  </si>
  <si>
    <t>Agua</t>
  </si>
  <si>
    <t>Prodductos de Higiene</t>
  </si>
  <si>
    <t>Sales minerales</t>
  </si>
  <si>
    <t>Block de 18 kg</t>
  </si>
  <si>
    <t>Frison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</si>
</sst>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8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2" fillId="2" borderId="47" xfId="0" applyNumberFormat="1" applyFont="1" applyFill="1" applyBorder="1" applyAlignment="1">
      <alignment vertical="center"/>
    </xf>
    <xf numFmtId="49" fontId="12" fillId="2" borderId="49" xfId="0" applyNumberFormat="1" applyFont="1" applyFill="1" applyBorder="1" applyAlignment="1">
      <alignment vertical="center"/>
    </xf>
    <xf numFmtId="0" fontId="12" fillId="9" borderId="43" xfId="0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49" fontId="19" fillId="8" borderId="34" xfId="0" applyNumberFormat="1" applyFont="1" applyFill="1" applyBorder="1" applyAlignment="1">
      <alignment vertical="center"/>
    </xf>
    <xf numFmtId="49" fontId="19" fillId="8" borderId="23" xfId="0" applyNumberFormat="1" applyFont="1" applyFill="1" applyBorder="1" applyAlignment="1">
      <alignment vertical="center"/>
    </xf>
    <xf numFmtId="49" fontId="12" fillId="8" borderId="35" xfId="0" applyNumberFormat="1" applyFont="1" applyFill="1" applyBorder="1" applyAlignment="1">
      <alignment vertical="center"/>
    </xf>
    <xf numFmtId="49" fontId="19" fillId="2" borderId="3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2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166" fontId="19" fillId="8" borderId="39" xfId="0" applyNumberFormat="1" applyFont="1" applyFill="1" applyBorder="1" applyAlignment="1">
      <alignment vertical="center"/>
    </xf>
    <xf numFmtId="9" fontId="19" fillId="8" borderId="40" xfId="0" applyNumberFormat="1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2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0" fontId="20" fillId="9" borderId="5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49" fontId="19" fillId="8" borderId="53" xfId="0" applyNumberFormat="1" applyFont="1" applyFill="1" applyBorder="1" applyAlignment="1">
      <alignment vertical="center"/>
    </xf>
    <xf numFmtId="3" fontId="19" fillId="8" borderId="53" xfId="0" applyNumberFormat="1" applyFont="1" applyFill="1" applyBorder="1" applyAlignment="1">
      <alignment vertical="center"/>
    </xf>
    <xf numFmtId="166" fontId="19" fillId="8" borderId="53" xfId="0" applyNumberFormat="1" applyFont="1" applyFill="1" applyBorder="1" applyAlignment="1">
      <alignment vertical="center"/>
    </xf>
    <xf numFmtId="49" fontId="19" fillId="8" borderId="53" xfId="0" applyNumberFormat="1" applyFont="1" applyFill="1" applyBorder="1" applyAlignment="1">
      <alignment vertical="center" wrapText="1"/>
    </xf>
    <xf numFmtId="3" fontId="19" fillId="2" borderId="53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/>
    </xf>
    <xf numFmtId="167" fontId="4" fillId="2" borderId="6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>
      <alignment horizontal="left" vertical="center"/>
    </xf>
    <xf numFmtId="49" fontId="19" fillId="2" borderId="55" xfId="0" applyNumberFormat="1" applyFont="1" applyFill="1" applyBorder="1" applyAlignment="1">
      <alignment horizontal="left" vertical="center"/>
    </xf>
    <xf numFmtId="49" fontId="19" fillId="2" borderId="56" xfId="0" applyNumberFormat="1" applyFont="1" applyFill="1" applyBorder="1" applyAlignment="1">
      <alignment horizontal="left" vertical="center"/>
    </xf>
    <xf numFmtId="49" fontId="18" fillId="9" borderId="41" xfId="0" applyNumberFormat="1" applyFont="1" applyFill="1" applyBorder="1" applyAlignment="1">
      <alignment vertical="center"/>
    </xf>
    <xf numFmtId="0" fontId="19" fillId="9" borderId="42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298450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4" workbookViewId="0">
      <selection activeCell="J8" sqref="J8"/>
    </sheetView>
  </sheetViews>
  <sheetFormatPr baseColWidth="10" defaultColWidth="10.81640625" defaultRowHeight="11.25" customHeight="1" x14ac:dyDescent="0.35"/>
  <cols>
    <col min="1" max="1" width="4.453125" style="62" customWidth="1"/>
    <col min="2" max="2" width="20.54296875" style="62" customWidth="1"/>
    <col min="3" max="3" width="19.453125" style="62" customWidth="1"/>
    <col min="4" max="4" width="13.54296875" style="62" customWidth="1"/>
    <col min="5" max="5" width="14.453125" style="62" customWidth="1"/>
    <col min="6" max="6" width="11" style="62" customWidth="1"/>
    <col min="7" max="7" width="12.453125" style="62" customWidth="1"/>
    <col min="8" max="255" width="10.81640625" style="62" customWidth="1"/>
    <col min="256" max="16384" width="10.81640625" style="63"/>
  </cols>
  <sheetData>
    <row r="1" spans="1:255" ht="15" customHeight="1" x14ac:dyDescent="0.35">
      <c r="A1" s="61"/>
      <c r="B1" s="61"/>
      <c r="C1" s="61"/>
      <c r="D1" s="61"/>
      <c r="E1" s="61"/>
      <c r="F1" s="61"/>
      <c r="G1" s="61"/>
    </row>
    <row r="2" spans="1:255" ht="15" customHeight="1" x14ac:dyDescent="0.35">
      <c r="A2" s="61"/>
      <c r="B2" s="61"/>
      <c r="C2" s="61"/>
      <c r="D2" s="61"/>
      <c r="E2" s="61"/>
      <c r="F2" s="61"/>
      <c r="G2" s="61"/>
    </row>
    <row r="3" spans="1:255" ht="15" customHeight="1" x14ac:dyDescent="0.35">
      <c r="A3" s="61"/>
      <c r="B3" s="61"/>
      <c r="C3" s="61"/>
      <c r="D3" s="61"/>
      <c r="E3" s="61"/>
      <c r="F3" s="61"/>
      <c r="G3" s="61"/>
    </row>
    <row r="4" spans="1:255" ht="15" customHeight="1" x14ac:dyDescent="0.35">
      <c r="A4" s="61"/>
      <c r="B4" s="61"/>
      <c r="C4" s="61"/>
      <c r="D4" s="61"/>
      <c r="E4" s="61"/>
      <c r="F4" s="61"/>
      <c r="G4" s="61"/>
    </row>
    <row r="5" spans="1:255" ht="15" customHeight="1" x14ac:dyDescent="0.35">
      <c r="A5" s="61"/>
      <c r="B5" s="61"/>
      <c r="C5" s="61"/>
      <c r="D5" s="61"/>
      <c r="E5" s="61"/>
      <c r="F5" s="61"/>
      <c r="G5" s="61"/>
    </row>
    <row r="6" spans="1:255" ht="15" customHeight="1" x14ac:dyDescent="0.35">
      <c r="A6" s="61"/>
      <c r="B6" s="61"/>
      <c r="C6" s="61"/>
      <c r="D6" s="61"/>
      <c r="E6" s="61"/>
      <c r="F6" s="61"/>
      <c r="G6" s="61"/>
    </row>
    <row r="7" spans="1:255" ht="15" customHeight="1" x14ac:dyDescent="0.35">
      <c r="A7" s="61"/>
      <c r="B7" s="61"/>
      <c r="C7" s="61"/>
      <c r="D7" s="61"/>
      <c r="E7" s="61"/>
      <c r="F7" s="61"/>
      <c r="G7" s="61"/>
    </row>
    <row r="8" spans="1:255" ht="15" customHeight="1" x14ac:dyDescent="0.35">
      <c r="A8" s="61"/>
      <c r="B8" s="64"/>
      <c r="C8" s="65"/>
      <c r="D8" s="61"/>
      <c r="E8" s="65"/>
      <c r="F8" s="65"/>
      <c r="G8" s="65"/>
    </row>
    <row r="9" spans="1:255" ht="12" customHeight="1" x14ac:dyDescent="0.35">
      <c r="A9" s="66"/>
      <c r="B9" s="1" t="s">
        <v>0</v>
      </c>
      <c r="C9" s="67" t="s">
        <v>79</v>
      </c>
      <c r="D9" s="68"/>
      <c r="E9" s="144" t="s">
        <v>63</v>
      </c>
      <c r="F9" s="145"/>
      <c r="G9" s="142" t="s">
        <v>91</v>
      </c>
    </row>
    <row r="10" spans="1:255" s="141" customFormat="1" ht="17.149999999999999" customHeight="1" x14ac:dyDescent="0.35">
      <c r="A10" s="138"/>
      <c r="B10" s="2" t="s">
        <v>60</v>
      </c>
      <c r="C10" s="71" t="s">
        <v>102</v>
      </c>
      <c r="D10" s="139"/>
      <c r="E10" s="146" t="s">
        <v>1</v>
      </c>
      <c r="F10" s="147"/>
      <c r="G10" s="71" t="s">
        <v>67</v>
      </c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  <c r="IU10" s="140"/>
    </row>
    <row r="11" spans="1:255" ht="18" customHeight="1" x14ac:dyDescent="0.35">
      <c r="A11" s="66"/>
      <c r="B11" s="2" t="s">
        <v>2</v>
      </c>
      <c r="C11" s="70" t="s">
        <v>3</v>
      </c>
      <c r="D11" s="69"/>
      <c r="E11" s="146" t="s">
        <v>64</v>
      </c>
      <c r="F11" s="147"/>
      <c r="G11" s="143" t="s">
        <v>91</v>
      </c>
    </row>
    <row r="12" spans="1:255" ht="15" customHeight="1" x14ac:dyDescent="0.35">
      <c r="A12" s="66"/>
      <c r="B12" s="2" t="s">
        <v>4</v>
      </c>
      <c r="C12" s="71" t="s">
        <v>61</v>
      </c>
      <c r="D12" s="69"/>
      <c r="E12" s="72" t="s">
        <v>5</v>
      </c>
      <c r="F12" s="73"/>
      <c r="G12" s="74">
        <f>E89</f>
        <v>21536662</v>
      </c>
    </row>
    <row r="13" spans="1:255" ht="15" customHeight="1" x14ac:dyDescent="0.35">
      <c r="A13" s="66"/>
      <c r="B13" s="2" t="s">
        <v>6</v>
      </c>
      <c r="C13" s="70" t="s">
        <v>62</v>
      </c>
      <c r="D13" s="69"/>
      <c r="E13" s="146" t="s">
        <v>7</v>
      </c>
      <c r="F13" s="147"/>
      <c r="G13" s="70" t="s">
        <v>8</v>
      </c>
    </row>
    <row r="14" spans="1:255" ht="18.649999999999999" customHeight="1" x14ac:dyDescent="0.35">
      <c r="A14" s="66"/>
      <c r="B14" s="2" t="s">
        <v>9</v>
      </c>
      <c r="C14" s="71" t="s">
        <v>90</v>
      </c>
      <c r="D14" s="69"/>
      <c r="E14" s="146" t="s">
        <v>10</v>
      </c>
      <c r="F14" s="147"/>
      <c r="G14" s="70" t="s">
        <v>67</v>
      </c>
    </row>
    <row r="15" spans="1:255" ht="20.5" customHeight="1" x14ac:dyDescent="0.35">
      <c r="A15" s="66"/>
      <c r="B15" s="2" t="s">
        <v>11</v>
      </c>
      <c r="C15" s="75">
        <v>44753</v>
      </c>
      <c r="D15" s="69"/>
      <c r="E15" s="148" t="s">
        <v>12</v>
      </c>
      <c r="F15" s="149"/>
      <c r="G15" s="71"/>
    </row>
    <row r="16" spans="1:255" ht="12" customHeight="1" x14ac:dyDescent="0.35">
      <c r="A16" s="61"/>
      <c r="B16" s="78"/>
      <c r="C16" s="79"/>
      <c r="D16" s="6"/>
      <c r="E16" s="80"/>
      <c r="F16" s="80"/>
      <c r="G16" s="81"/>
    </row>
    <row r="17" spans="1:7" ht="12" customHeight="1" x14ac:dyDescent="0.35">
      <c r="A17" s="82"/>
      <c r="B17" s="150" t="s">
        <v>13</v>
      </c>
      <c r="C17" s="151"/>
      <c r="D17" s="151"/>
      <c r="E17" s="151"/>
      <c r="F17" s="151"/>
      <c r="G17" s="151"/>
    </row>
    <row r="18" spans="1:7" ht="12" customHeight="1" x14ac:dyDescent="0.35">
      <c r="A18" s="61"/>
      <c r="B18" s="83"/>
      <c r="C18" s="84"/>
      <c r="D18" s="84"/>
      <c r="E18" s="84"/>
      <c r="F18" s="85"/>
      <c r="G18" s="85"/>
    </row>
    <row r="19" spans="1:7" ht="12" customHeight="1" x14ac:dyDescent="0.35">
      <c r="A19" s="66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82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82"/>
      <c r="B21" s="86" t="s">
        <v>80</v>
      </c>
      <c r="C21" s="3" t="s">
        <v>21</v>
      </c>
      <c r="D21" s="87">
        <v>12</v>
      </c>
      <c r="E21" s="86" t="s">
        <v>67</v>
      </c>
      <c r="F21" s="74">
        <v>400000</v>
      </c>
      <c r="G21" s="74">
        <f>(D21*F21)</f>
        <v>4800000</v>
      </c>
    </row>
    <row r="22" spans="1:7" ht="12.75" customHeight="1" x14ac:dyDescent="0.35">
      <c r="A22" s="82"/>
      <c r="B22" s="8" t="s">
        <v>22</v>
      </c>
      <c r="C22" s="9"/>
      <c r="D22" s="9"/>
      <c r="E22" s="9"/>
      <c r="F22" s="10"/>
      <c r="G22" s="11">
        <f>SUM(G21:G21)</f>
        <v>4800000</v>
      </c>
    </row>
    <row r="23" spans="1:7" ht="12" customHeight="1" x14ac:dyDescent="0.35">
      <c r="A23" s="61"/>
      <c r="B23" s="83"/>
      <c r="C23" s="85"/>
      <c r="D23" s="85"/>
      <c r="E23" s="85"/>
      <c r="F23" s="88"/>
      <c r="G23" s="88"/>
    </row>
    <row r="24" spans="1:7" ht="12" customHeight="1" x14ac:dyDescent="0.35">
      <c r="A24" s="66"/>
      <c r="B24" s="12" t="s">
        <v>23</v>
      </c>
      <c r="C24" s="13"/>
      <c r="D24" s="14"/>
      <c r="E24" s="14"/>
      <c r="F24" s="15"/>
      <c r="G24" s="15"/>
    </row>
    <row r="25" spans="1:7" ht="24" customHeight="1" x14ac:dyDescent="0.35">
      <c r="A25" s="66"/>
      <c r="B25" s="16" t="s">
        <v>15</v>
      </c>
      <c r="C25" s="17" t="s">
        <v>16</v>
      </c>
      <c r="D25" s="17" t="s">
        <v>17</v>
      </c>
      <c r="E25" s="16" t="s">
        <v>18</v>
      </c>
      <c r="F25" s="17" t="s">
        <v>19</v>
      </c>
      <c r="G25" s="16" t="s">
        <v>20</v>
      </c>
    </row>
    <row r="26" spans="1:7" ht="12" customHeight="1" x14ac:dyDescent="0.35">
      <c r="A26" s="66"/>
      <c r="B26" s="18" t="s">
        <v>65</v>
      </c>
      <c r="C26" s="19" t="s">
        <v>58</v>
      </c>
      <c r="D26" s="19">
        <v>40</v>
      </c>
      <c r="E26" s="19" t="s">
        <v>71</v>
      </c>
      <c r="F26" s="18">
        <v>8000</v>
      </c>
      <c r="G26" s="18">
        <f>+D26*F26</f>
        <v>320000</v>
      </c>
    </row>
    <row r="27" spans="1:7" ht="12" customHeight="1" x14ac:dyDescent="0.35">
      <c r="A27" s="66"/>
      <c r="B27" s="20" t="s">
        <v>24</v>
      </c>
      <c r="C27" s="21"/>
      <c r="D27" s="21"/>
      <c r="E27" s="21"/>
      <c r="F27" s="22"/>
      <c r="G27" s="22"/>
    </row>
    <row r="28" spans="1:7" ht="12" customHeight="1" x14ac:dyDescent="0.35">
      <c r="A28" s="61"/>
      <c r="B28" s="89"/>
      <c r="C28" s="90"/>
      <c r="D28" s="90"/>
      <c r="E28" s="90"/>
      <c r="F28" s="91"/>
      <c r="G28" s="91"/>
    </row>
    <row r="29" spans="1:7" ht="12" customHeight="1" x14ac:dyDescent="0.35">
      <c r="A29" s="66"/>
      <c r="B29" s="12" t="s">
        <v>25</v>
      </c>
      <c r="C29" s="13"/>
      <c r="D29" s="14"/>
      <c r="E29" s="14"/>
      <c r="F29" s="15"/>
      <c r="G29" s="15"/>
    </row>
    <row r="30" spans="1:7" ht="24" customHeight="1" x14ac:dyDescent="0.35">
      <c r="A30" s="66"/>
      <c r="B30" s="23" t="s">
        <v>15</v>
      </c>
      <c r="C30" s="23" t="s">
        <v>16</v>
      </c>
      <c r="D30" s="23" t="s">
        <v>17</v>
      </c>
      <c r="E30" s="23" t="s">
        <v>18</v>
      </c>
      <c r="F30" s="24" t="s">
        <v>19</v>
      </c>
      <c r="G30" s="23" t="s">
        <v>20</v>
      </c>
    </row>
    <row r="31" spans="1:7" ht="12.75" customHeight="1" x14ac:dyDescent="0.35">
      <c r="A31" s="82"/>
      <c r="B31" s="86" t="s">
        <v>66</v>
      </c>
      <c r="C31" s="3" t="s">
        <v>26</v>
      </c>
      <c r="D31" s="87">
        <v>40</v>
      </c>
      <c r="E31" s="71" t="s">
        <v>67</v>
      </c>
      <c r="F31" s="74">
        <v>25000</v>
      </c>
      <c r="G31" s="74">
        <f t="shared" ref="G31" si="0">(D31*F31)</f>
        <v>1000000</v>
      </c>
    </row>
    <row r="32" spans="1:7" ht="12.75" customHeight="1" x14ac:dyDescent="0.35">
      <c r="A32" s="66"/>
      <c r="B32" s="25" t="s">
        <v>27</v>
      </c>
      <c r="C32" s="26"/>
      <c r="D32" s="26"/>
      <c r="E32" s="26"/>
      <c r="F32" s="27"/>
      <c r="G32" s="28">
        <f>SUM(G31:G31)</f>
        <v>1000000</v>
      </c>
    </row>
    <row r="33" spans="1:11" ht="12" customHeight="1" x14ac:dyDescent="0.35">
      <c r="A33" s="61"/>
      <c r="B33" s="89"/>
      <c r="C33" s="90"/>
      <c r="D33" s="90"/>
      <c r="E33" s="90"/>
      <c r="F33" s="91"/>
      <c r="G33" s="91"/>
    </row>
    <row r="34" spans="1:11" ht="12" customHeight="1" x14ac:dyDescent="0.35">
      <c r="A34" s="66"/>
      <c r="B34" s="12" t="s">
        <v>28</v>
      </c>
      <c r="C34" s="13"/>
      <c r="D34" s="14"/>
      <c r="E34" s="14"/>
      <c r="F34" s="15"/>
      <c r="G34" s="15"/>
    </row>
    <row r="35" spans="1:11" ht="24" customHeight="1" x14ac:dyDescent="0.35">
      <c r="A35" s="66"/>
      <c r="B35" s="24" t="s">
        <v>29</v>
      </c>
      <c r="C35" s="24" t="s">
        <v>30</v>
      </c>
      <c r="D35" s="24" t="s">
        <v>31</v>
      </c>
      <c r="E35" s="24" t="s">
        <v>18</v>
      </c>
      <c r="F35" s="24" t="s">
        <v>19</v>
      </c>
      <c r="G35" s="24" t="s">
        <v>20</v>
      </c>
      <c r="K35" s="92"/>
    </row>
    <row r="36" spans="1:11" ht="12.75" customHeight="1" x14ac:dyDescent="0.35">
      <c r="A36" s="82"/>
      <c r="B36" s="29" t="s">
        <v>68</v>
      </c>
      <c r="C36" s="30"/>
      <c r="D36" s="30"/>
      <c r="E36" s="30"/>
      <c r="F36" s="30"/>
      <c r="G36" s="30"/>
      <c r="K36" s="92"/>
    </row>
    <row r="37" spans="1:11" ht="12.75" customHeight="1" x14ac:dyDescent="0.35">
      <c r="A37" s="82"/>
      <c r="B37" s="72" t="s">
        <v>81</v>
      </c>
      <c r="C37" s="93" t="s">
        <v>85</v>
      </c>
      <c r="D37" s="94">
        <v>6</v>
      </c>
      <c r="E37" s="93" t="s">
        <v>67</v>
      </c>
      <c r="F37" s="95">
        <v>63000</v>
      </c>
      <c r="G37" s="95">
        <f>(D37*F37)</f>
        <v>378000</v>
      </c>
    </row>
    <row r="38" spans="1:11" ht="12.75" customHeight="1" x14ac:dyDescent="0.35">
      <c r="A38" s="82"/>
      <c r="B38" s="96" t="s">
        <v>70</v>
      </c>
      <c r="C38" s="93"/>
      <c r="D38" s="94"/>
      <c r="E38" s="93"/>
      <c r="F38" s="95"/>
      <c r="G38" s="95"/>
    </row>
    <row r="39" spans="1:11" ht="12.75" customHeight="1" x14ac:dyDescent="0.35">
      <c r="A39" s="82"/>
      <c r="B39" s="76" t="s">
        <v>89</v>
      </c>
      <c r="C39" s="97" t="s">
        <v>72</v>
      </c>
      <c r="D39" s="73">
        <v>350</v>
      </c>
      <c r="E39" s="97" t="s">
        <v>67</v>
      </c>
      <c r="F39" s="95">
        <v>8000</v>
      </c>
      <c r="G39" s="95">
        <f>(D39*F39)</f>
        <v>2800000</v>
      </c>
    </row>
    <row r="40" spans="1:11" ht="12.75" customHeight="1" x14ac:dyDescent="0.35">
      <c r="A40" s="82"/>
      <c r="B40" s="76" t="s">
        <v>93</v>
      </c>
      <c r="C40" s="97" t="s">
        <v>32</v>
      </c>
      <c r="D40" s="77">
        <v>16500</v>
      </c>
      <c r="E40" s="97" t="s">
        <v>71</v>
      </c>
      <c r="F40" s="95">
        <v>42</v>
      </c>
      <c r="G40" s="95">
        <f>(D40*F40)</f>
        <v>693000</v>
      </c>
    </row>
    <row r="41" spans="1:11" ht="12.75" customHeight="1" x14ac:dyDescent="0.35">
      <c r="A41" s="82"/>
      <c r="B41" s="96" t="s">
        <v>82</v>
      </c>
      <c r="C41" s="93" t="s">
        <v>83</v>
      </c>
      <c r="D41" s="94">
        <v>20</v>
      </c>
      <c r="E41" s="93" t="s">
        <v>67</v>
      </c>
      <c r="F41" s="95">
        <v>18000</v>
      </c>
      <c r="G41" s="95">
        <f>(D41*F41)</f>
        <v>360000</v>
      </c>
    </row>
    <row r="42" spans="1:11" ht="12.75" customHeight="1" x14ac:dyDescent="0.35">
      <c r="A42" s="82"/>
      <c r="B42" s="96" t="s">
        <v>28</v>
      </c>
      <c r="C42" s="97"/>
      <c r="D42" s="73"/>
      <c r="E42" s="97"/>
      <c r="F42" s="95"/>
      <c r="G42" s="95"/>
    </row>
    <row r="43" spans="1:11" ht="12.75" customHeight="1" x14ac:dyDescent="0.35">
      <c r="A43" s="82"/>
      <c r="B43" s="76" t="s">
        <v>92</v>
      </c>
      <c r="C43" s="93" t="s">
        <v>72</v>
      </c>
      <c r="D43" s="94">
        <v>50</v>
      </c>
      <c r="E43" s="93" t="s">
        <v>69</v>
      </c>
      <c r="F43" s="95">
        <v>25050</v>
      </c>
      <c r="G43" s="95">
        <f>(D43*F43)</f>
        <v>1252500</v>
      </c>
    </row>
    <row r="44" spans="1:11" ht="12.75" customHeight="1" x14ac:dyDescent="0.35">
      <c r="A44" s="82"/>
      <c r="B44" s="132" t="s">
        <v>100</v>
      </c>
      <c r="C44" s="93" t="s">
        <v>101</v>
      </c>
      <c r="D44" s="94">
        <v>8</v>
      </c>
      <c r="E44" s="93" t="s">
        <v>67</v>
      </c>
      <c r="F44" s="95">
        <v>30000</v>
      </c>
      <c r="G44" s="95">
        <f>(D44*F44)</f>
        <v>240000</v>
      </c>
    </row>
    <row r="45" spans="1:11" ht="12.75" customHeight="1" x14ac:dyDescent="0.35">
      <c r="A45" s="82"/>
      <c r="B45" s="132" t="s">
        <v>98</v>
      </c>
      <c r="C45" s="93" t="s">
        <v>85</v>
      </c>
      <c r="D45" s="94">
        <v>12</v>
      </c>
      <c r="E45" s="93" t="s">
        <v>67</v>
      </c>
      <c r="F45" s="95">
        <v>10000</v>
      </c>
      <c r="G45" s="95">
        <f>(D45*F45)</f>
        <v>120000</v>
      </c>
    </row>
    <row r="46" spans="1:11" ht="12.75" customHeight="1" x14ac:dyDescent="0.35">
      <c r="A46" s="82"/>
      <c r="B46" s="132" t="s">
        <v>99</v>
      </c>
      <c r="C46" s="93" t="s">
        <v>85</v>
      </c>
      <c r="D46" s="94">
        <v>12</v>
      </c>
      <c r="E46" s="93" t="s">
        <v>67</v>
      </c>
      <c r="F46" s="95">
        <v>30000</v>
      </c>
      <c r="G46" s="95">
        <f>(D46*F46)</f>
        <v>360000</v>
      </c>
    </row>
    <row r="47" spans="1:11" ht="12.75" customHeight="1" x14ac:dyDescent="0.35">
      <c r="A47" s="82"/>
      <c r="B47" s="72" t="s">
        <v>84</v>
      </c>
      <c r="C47" s="93" t="s">
        <v>85</v>
      </c>
      <c r="D47" s="94">
        <v>12</v>
      </c>
      <c r="E47" s="93" t="s">
        <v>67</v>
      </c>
      <c r="F47" s="95">
        <v>24000</v>
      </c>
      <c r="G47" s="95">
        <f>(D47*F47)</f>
        <v>288000</v>
      </c>
    </row>
    <row r="48" spans="1:11" ht="13.5" customHeight="1" x14ac:dyDescent="0.35">
      <c r="A48" s="66"/>
      <c r="B48" s="31" t="s">
        <v>33</v>
      </c>
      <c r="C48" s="32"/>
      <c r="D48" s="32"/>
      <c r="E48" s="32"/>
      <c r="F48" s="33"/>
      <c r="G48" s="34">
        <f>SUM(G36:G47)</f>
        <v>6491500</v>
      </c>
    </row>
    <row r="49" spans="1:7" ht="12" customHeight="1" x14ac:dyDescent="0.35">
      <c r="A49" s="61"/>
      <c r="B49" s="89"/>
      <c r="C49" s="90"/>
      <c r="D49" s="90"/>
      <c r="E49" s="98"/>
      <c r="F49" s="91"/>
      <c r="G49" s="91"/>
    </row>
    <row r="50" spans="1:7" ht="12" customHeight="1" x14ac:dyDescent="0.35">
      <c r="A50" s="66"/>
      <c r="B50" s="12" t="s">
        <v>34</v>
      </c>
      <c r="C50" s="13"/>
      <c r="D50" s="14"/>
      <c r="E50" s="14"/>
      <c r="F50" s="15"/>
      <c r="G50" s="15"/>
    </row>
    <row r="51" spans="1:7" ht="24" customHeight="1" x14ac:dyDescent="0.35">
      <c r="A51" s="66"/>
      <c r="B51" s="23" t="s">
        <v>35</v>
      </c>
      <c r="C51" s="24" t="s">
        <v>30</v>
      </c>
      <c r="D51" s="24" t="s">
        <v>31</v>
      </c>
      <c r="E51" s="23" t="s">
        <v>18</v>
      </c>
      <c r="F51" s="24" t="s">
        <v>19</v>
      </c>
      <c r="G51" s="23" t="s">
        <v>20</v>
      </c>
    </row>
    <row r="52" spans="1:7" ht="12.75" customHeight="1" x14ac:dyDescent="0.35">
      <c r="A52" s="82"/>
      <c r="B52" s="86"/>
      <c r="C52" s="93"/>
      <c r="D52" s="95"/>
      <c r="E52" s="3"/>
      <c r="F52" s="99"/>
      <c r="G52" s="95">
        <f>(D52*F52)</f>
        <v>0</v>
      </c>
    </row>
    <row r="53" spans="1:7" ht="13.5" customHeight="1" x14ac:dyDescent="0.35">
      <c r="A53" s="66"/>
      <c r="B53" s="25" t="s">
        <v>59</v>
      </c>
      <c r="C53" s="35"/>
      <c r="D53" s="35"/>
      <c r="E53" s="35"/>
      <c r="F53" s="36"/>
      <c r="G53" s="37">
        <f>+G52</f>
        <v>0</v>
      </c>
    </row>
    <row r="54" spans="1:7" ht="12" customHeight="1" x14ac:dyDescent="0.35">
      <c r="A54" s="61"/>
      <c r="B54" s="100"/>
      <c r="C54" s="100"/>
      <c r="D54" s="100"/>
      <c r="E54" s="100"/>
      <c r="F54" s="101"/>
      <c r="G54" s="101"/>
    </row>
    <row r="55" spans="1:7" ht="12" customHeight="1" x14ac:dyDescent="0.35">
      <c r="A55" s="102"/>
      <c r="B55" s="46" t="s">
        <v>36</v>
      </c>
      <c r="C55" s="47"/>
      <c r="D55" s="47"/>
      <c r="E55" s="47"/>
      <c r="F55" s="47"/>
      <c r="G55" s="60">
        <f>G22+G32+G48+G53+G27</f>
        <v>12291500</v>
      </c>
    </row>
    <row r="56" spans="1:7" ht="12" customHeight="1" x14ac:dyDescent="0.35">
      <c r="A56" s="102"/>
      <c r="B56" s="48" t="s">
        <v>37</v>
      </c>
      <c r="C56" s="39"/>
      <c r="D56" s="39"/>
      <c r="E56" s="39"/>
      <c r="F56" s="39"/>
      <c r="G56" s="49">
        <f>G55*0.05</f>
        <v>614575</v>
      </c>
    </row>
    <row r="57" spans="1:7" ht="12" customHeight="1" x14ac:dyDescent="0.35">
      <c r="A57" s="102"/>
      <c r="B57" s="50" t="s">
        <v>38</v>
      </c>
      <c r="C57" s="38"/>
      <c r="D57" s="38"/>
      <c r="E57" s="38"/>
      <c r="F57" s="38"/>
      <c r="G57" s="51">
        <f>G56+G55</f>
        <v>12906075</v>
      </c>
    </row>
    <row r="58" spans="1:7" ht="12" customHeight="1" x14ac:dyDescent="0.35">
      <c r="A58" s="102"/>
      <c r="B58" s="48" t="s">
        <v>39</v>
      </c>
      <c r="C58" s="39"/>
      <c r="D58" s="39"/>
      <c r="E58" s="39"/>
      <c r="F58" s="39"/>
      <c r="G58" s="49">
        <f>E89</f>
        <v>21536662</v>
      </c>
    </row>
    <row r="59" spans="1:7" ht="12" customHeight="1" x14ac:dyDescent="0.35">
      <c r="A59" s="102"/>
      <c r="B59" s="52" t="s">
        <v>40</v>
      </c>
      <c r="C59" s="53"/>
      <c r="D59" s="53"/>
      <c r="E59" s="53"/>
      <c r="F59" s="53"/>
      <c r="G59" s="54">
        <f>G58-G57</f>
        <v>8630587</v>
      </c>
    </row>
    <row r="60" spans="1:7" ht="12" customHeight="1" x14ac:dyDescent="0.35">
      <c r="A60" s="102"/>
      <c r="B60" s="44" t="s">
        <v>41</v>
      </c>
      <c r="C60" s="45"/>
      <c r="D60" s="45"/>
      <c r="E60" s="45"/>
      <c r="F60" s="45"/>
      <c r="G60" s="42"/>
    </row>
    <row r="61" spans="1:7" ht="12.75" customHeight="1" thickBot="1" x14ac:dyDescent="0.4">
      <c r="A61" s="102"/>
      <c r="B61" s="55"/>
      <c r="C61" s="45"/>
      <c r="D61" s="45"/>
      <c r="E61" s="45"/>
      <c r="F61" s="45"/>
      <c r="G61" s="42"/>
    </row>
    <row r="62" spans="1:7" ht="12" customHeight="1" x14ac:dyDescent="0.35">
      <c r="A62" s="102"/>
      <c r="B62" s="58" t="s">
        <v>42</v>
      </c>
      <c r="C62" s="103"/>
      <c r="D62" s="103"/>
      <c r="E62" s="103"/>
      <c r="F62" s="104"/>
      <c r="G62" s="42"/>
    </row>
    <row r="63" spans="1:7" ht="12" customHeight="1" x14ac:dyDescent="0.35">
      <c r="A63" s="102"/>
      <c r="B63" s="110" t="s">
        <v>43</v>
      </c>
      <c r="C63" s="57"/>
      <c r="D63" s="57"/>
      <c r="E63" s="57"/>
      <c r="F63" s="105"/>
      <c r="G63" s="42"/>
    </row>
    <row r="64" spans="1:7" ht="12" customHeight="1" x14ac:dyDescent="0.35">
      <c r="A64" s="102"/>
      <c r="B64" s="110" t="s">
        <v>44</v>
      </c>
      <c r="C64" s="57"/>
      <c r="D64" s="57"/>
      <c r="E64" s="57"/>
      <c r="F64" s="105"/>
      <c r="G64" s="42"/>
    </row>
    <row r="65" spans="1:7" ht="12" customHeight="1" x14ac:dyDescent="0.35">
      <c r="A65" s="102"/>
      <c r="B65" s="110" t="s">
        <v>45</v>
      </c>
      <c r="C65" s="57"/>
      <c r="D65" s="57"/>
      <c r="E65" s="57"/>
      <c r="F65" s="105"/>
      <c r="G65" s="42"/>
    </row>
    <row r="66" spans="1:7" ht="12" customHeight="1" x14ac:dyDescent="0.35">
      <c r="A66" s="102"/>
      <c r="B66" s="110" t="s">
        <v>46</v>
      </c>
      <c r="C66" s="57"/>
      <c r="D66" s="57"/>
      <c r="E66" s="57"/>
      <c r="F66" s="105"/>
      <c r="G66" s="42"/>
    </row>
    <row r="67" spans="1:7" ht="12" customHeight="1" x14ac:dyDescent="0.35">
      <c r="A67" s="102"/>
      <c r="B67" s="110" t="s">
        <v>47</v>
      </c>
      <c r="C67" s="57"/>
      <c r="D67" s="57"/>
      <c r="E67" s="57"/>
      <c r="F67" s="105"/>
      <c r="G67" s="42"/>
    </row>
    <row r="68" spans="1:7" ht="12" customHeight="1" x14ac:dyDescent="0.35">
      <c r="A68" s="102"/>
      <c r="B68" s="110" t="s">
        <v>48</v>
      </c>
      <c r="C68" s="57"/>
      <c r="D68" s="57"/>
      <c r="E68" s="57"/>
      <c r="F68" s="105"/>
      <c r="G68" s="42"/>
    </row>
    <row r="69" spans="1:7" ht="12" customHeight="1" x14ac:dyDescent="0.35">
      <c r="A69" s="102"/>
      <c r="B69" s="110" t="s">
        <v>73</v>
      </c>
      <c r="C69" s="57"/>
      <c r="D69" s="57"/>
      <c r="E69" s="57"/>
      <c r="F69" s="105"/>
      <c r="G69" s="42"/>
    </row>
    <row r="70" spans="1:7" ht="12" customHeight="1" x14ac:dyDescent="0.35">
      <c r="A70" s="102"/>
      <c r="B70" s="110" t="s">
        <v>94</v>
      </c>
      <c r="C70" s="57"/>
      <c r="D70" s="57"/>
      <c r="E70" s="57"/>
      <c r="F70" s="105"/>
      <c r="G70" s="42"/>
    </row>
    <row r="71" spans="1:7" ht="12" customHeight="1" x14ac:dyDescent="0.35">
      <c r="A71" s="102"/>
      <c r="B71" s="110" t="s">
        <v>86</v>
      </c>
      <c r="C71" s="57"/>
      <c r="D71" s="57"/>
      <c r="E71" s="57"/>
      <c r="F71" s="105"/>
      <c r="G71" s="42"/>
    </row>
    <row r="72" spans="1:7" ht="12" customHeight="1" thickBot="1" x14ac:dyDescent="0.4">
      <c r="A72" s="102"/>
      <c r="B72" s="111" t="s">
        <v>95</v>
      </c>
      <c r="C72" s="106"/>
      <c r="D72" s="106"/>
      <c r="E72" s="106"/>
      <c r="F72" s="107"/>
      <c r="G72" s="42"/>
    </row>
    <row r="73" spans="1:7" ht="12.75" customHeight="1" x14ac:dyDescent="0.35">
      <c r="A73" s="102"/>
      <c r="B73" s="57"/>
      <c r="C73" s="57"/>
      <c r="D73" s="57"/>
      <c r="E73" s="57"/>
      <c r="F73" s="57"/>
      <c r="G73" s="42"/>
    </row>
    <row r="74" spans="1:7" ht="15" customHeight="1" thickBot="1" x14ac:dyDescent="0.4">
      <c r="A74" s="102"/>
      <c r="B74" s="155" t="s">
        <v>49</v>
      </c>
      <c r="C74" s="156"/>
      <c r="D74" s="112"/>
      <c r="E74" s="113"/>
      <c r="F74" s="108"/>
      <c r="G74" s="42"/>
    </row>
    <row r="75" spans="1:7" ht="12" customHeight="1" x14ac:dyDescent="0.35">
      <c r="A75" s="102"/>
      <c r="B75" s="114" t="s">
        <v>35</v>
      </c>
      <c r="C75" s="115" t="s">
        <v>50</v>
      </c>
      <c r="D75" s="116" t="s">
        <v>51</v>
      </c>
      <c r="E75" s="113"/>
      <c r="F75" s="108"/>
      <c r="G75" s="42"/>
    </row>
    <row r="76" spans="1:7" ht="12" customHeight="1" x14ac:dyDescent="0.35">
      <c r="A76" s="102"/>
      <c r="B76" s="117" t="s">
        <v>52</v>
      </c>
      <c r="C76" s="118">
        <f>+G22</f>
        <v>4800000</v>
      </c>
      <c r="D76" s="119">
        <f>(C76/C82)</f>
        <v>0.36291946023291111</v>
      </c>
      <c r="E76" s="113"/>
      <c r="F76" s="108"/>
      <c r="G76" s="42"/>
    </row>
    <row r="77" spans="1:7" ht="12" customHeight="1" x14ac:dyDescent="0.35">
      <c r="A77" s="102"/>
      <c r="B77" s="117" t="s">
        <v>53</v>
      </c>
      <c r="C77" s="120">
        <f>+G26</f>
        <v>320000</v>
      </c>
      <c r="D77" s="119">
        <f>C77/C82</f>
        <v>2.4194630682194074E-2</v>
      </c>
      <c r="E77" s="113"/>
      <c r="F77" s="108"/>
      <c r="G77" s="42"/>
    </row>
    <row r="78" spans="1:7" ht="12" customHeight="1" x14ac:dyDescent="0.35">
      <c r="A78" s="102"/>
      <c r="B78" s="117" t="s">
        <v>54</v>
      </c>
      <c r="C78" s="118">
        <f>+G32</f>
        <v>1000000</v>
      </c>
      <c r="D78" s="119">
        <f>(C78/C82)</f>
        <v>7.560822088185648E-2</v>
      </c>
      <c r="E78" s="113"/>
      <c r="F78" s="108"/>
      <c r="G78" s="42"/>
    </row>
    <row r="79" spans="1:7" ht="12" customHeight="1" x14ac:dyDescent="0.35">
      <c r="A79" s="102"/>
      <c r="B79" s="117" t="s">
        <v>29</v>
      </c>
      <c r="C79" s="118">
        <f>+G48</f>
        <v>6491500</v>
      </c>
      <c r="D79" s="119">
        <f>(C79/C82)</f>
        <v>0.49081076585457134</v>
      </c>
      <c r="E79" s="113"/>
      <c r="F79" s="108"/>
      <c r="G79" s="42"/>
    </row>
    <row r="80" spans="1:7" ht="12" customHeight="1" x14ac:dyDescent="0.35">
      <c r="A80" s="102"/>
      <c r="B80" s="117" t="s">
        <v>55</v>
      </c>
      <c r="C80" s="121">
        <f>+G53</f>
        <v>0</v>
      </c>
      <c r="D80" s="119">
        <f>(C80/C82)</f>
        <v>0</v>
      </c>
      <c r="E80" s="122"/>
      <c r="F80" s="41"/>
      <c r="G80" s="42"/>
    </row>
    <row r="81" spans="1:7" ht="12" customHeight="1" x14ac:dyDescent="0.35">
      <c r="A81" s="102"/>
      <c r="B81" s="117" t="s">
        <v>56</v>
      </c>
      <c r="C81" s="121">
        <f>+G56</f>
        <v>614575</v>
      </c>
      <c r="D81" s="119">
        <f>(C81/C82)</f>
        <v>4.6466922348466951E-2</v>
      </c>
      <c r="E81" s="122"/>
      <c r="F81" s="41"/>
      <c r="G81" s="42"/>
    </row>
    <row r="82" spans="1:7" ht="12.75" customHeight="1" thickBot="1" x14ac:dyDescent="0.4">
      <c r="A82" s="102"/>
      <c r="B82" s="123" t="s">
        <v>57</v>
      </c>
      <c r="C82" s="124">
        <f>SUM(C76:C81)</f>
        <v>13226075</v>
      </c>
      <c r="D82" s="125">
        <f>SUM(D76:D81)</f>
        <v>0.99999999999999989</v>
      </c>
      <c r="E82" s="122"/>
      <c r="F82" s="41"/>
      <c r="G82" s="42"/>
    </row>
    <row r="83" spans="1:7" ht="12" customHeight="1" x14ac:dyDescent="0.35">
      <c r="A83" s="102"/>
      <c r="B83" s="126"/>
      <c r="C83" s="127"/>
      <c r="D83" s="127"/>
      <c r="E83" s="127"/>
      <c r="F83" s="45"/>
      <c r="G83" s="42"/>
    </row>
    <row r="84" spans="1:7" ht="12.75" customHeight="1" x14ac:dyDescent="0.35">
      <c r="A84" s="102"/>
      <c r="B84" s="56"/>
      <c r="C84" s="127"/>
      <c r="D84" s="127"/>
      <c r="E84" s="127"/>
      <c r="F84" s="45"/>
      <c r="G84" s="42"/>
    </row>
    <row r="85" spans="1:7" ht="12" customHeight="1" x14ac:dyDescent="0.35">
      <c r="A85" s="109"/>
      <c r="B85" s="128" t="s">
        <v>74</v>
      </c>
      <c r="C85" s="129" t="s">
        <v>75</v>
      </c>
      <c r="D85" s="130" t="s">
        <v>76</v>
      </c>
      <c r="E85" s="131" t="s">
        <v>78</v>
      </c>
      <c r="F85" s="40" t="s">
        <v>77</v>
      </c>
      <c r="G85" s="42"/>
    </row>
    <row r="86" spans="1:7" ht="12" customHeight="1" x14ac:dyDescent="0.35">
      <c r="A86" s="102"/>
      <c r="B86" s="133" t="s">
        <v>87</v>
      </c>
      <c r="C86" s="134">
        <v>62738</v>
      </c>
      <c r="D86" s="134">
        <v>299</v>
      </c>
      <c r="E86" s="134">
        <f>+C86*D86</f>
        <v>18758662</v>
      </c>
      <c r="F86" s="59"/>
      <c r="G86" s="43"/>
    </row>
    <row r="87" spans="1:7" ht="20.5" customHeight="1" x14ac:dyDescent="0.35">
      <c r="A87" s="102"/>
      <c r="B87" s="136" t="s">
        <v>97</v>
      </c>
      <c r="C87" s="134">
        <v>1080</v>
      </c>
      <c r="D87" s="134">
        <v>1600</v>
      </c>
      <c r="E87" s="134">
        <f>+C87*D87</f>
        <v>1728000</v>
      </c>
      <c r="F87" s="59"/>
      <c r="G87" s="43"/>
    </row>
    <row r="88" spans="1:7" ht="12.75" customHeight="1" x14ac:dyDescent="0.35">
      <c r="A88" s="102"/>
      <c r="B88" s="133" t="s">
        <v>96</v>
      </c>
      <c r="C88" s="135">
        <v>1500</v>
      </c>
      <c r="D88" s="134">
        <v>700</v>
      </c>
      <c r="E88" s="134">
        <f t="shared" ref="E88" si="1">+C88*D88</f>
        <v>1050000</v>
      </c>
      <c r="F88" s="59"/>
      <c r="G88" s="43"/>
    </row>
    <row r="89" spans="1:7" ht="15.65" customHeight="1" x14ac:dyDescent="0.35">
      <c r="A89" s="102"/>
      <c r="B89" s="152" t="s">
        <v>88</v>
      </c>
      <c r="C89" s="153"/>
      <c r="D89" s="154"/>
      <c r="E89" s="137">
        <f>SUM(E86:E88)</f>
        <v>21536662</v>
      </c>
      <c r="F89" s="57"/>
      <c r="G89" s="57"/>
    </row>
  </sheetData>
  <mergeCells count="9">
    <mergeCell ref="E9:F9"/>
    <mergeCell ref="E14:F14"/>
    <mergeCell ref="E15:F15"/>
    <mergeCell ref="B17:G17"/>
    <mergeCell ref="B89:D89"/>
    <mergeCell ref="B74:C7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 NIVEL MEDIO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2022-07-26T11:53:58Z</dcterms:modified>
</cp:coreProperties>
</file>