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QUIMAY\"/>
    </mc:Choice>
  </mc:AlternateContent>
  <bookViews>
    <workbookView xWindow="0" yWindow="0" windowWidth="20490" windowHeight="775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1" i="1"/>
  <c r="G43" i="1" l="1"/>
  <c r="G42" i="1"/>
  <c r="G41" i="1"/>
  <c r="G40" i="1"/>
  <c r="G39" i="1"/>
  <c r="G37" i="1"/>
  <c r="C74" i="1" l="1"/>
  <c r="D71" i="1" s="1"/>
  <c r="G21" i="1"/>
  <c r="G54" i="1"/>
  <c r="D68" i="1" l="1"/>
  <c r="D72" i="1"/>
  <c r="D73" i="1"/>
  <c r="G22" i="1"/>
  <c r="D70" i="1"/>
  <c r="G44" i="1"/>
  <c r="D74" i="1" l="1"/>
  <c r="G51" i="1"/>
  <c r="G52" i="1" s="1"/>
  <c r="G53" i="1" s="1"/>
  <c r="G55" i="1" l="1"/>
  <c r="E79" i="1"/>
  <c r="D79" i="1"/>
  <c r="C79" i="1"/>
</calcChain>
</file>

<file path=xl/sharedStrings.xml><?xml version="1.0" encoding="utf-8"?>
<sst xmlns="http://schemas.openxmlformats.org/spreadsheetml/2006/main" count="115" uniqueCount="86">
  <si>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</si>
  <si>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</si>
  <si>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</si>
  <si>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</si>
  <si>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</si>
  <si>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</si>
  <si>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</si>
  <si>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</si>
  <si>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</si>
  <si>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</si>
  <si>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</si>
  <si>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</si>
  <si>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</si>
  <si>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</si>
  <si>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</si>
  <si>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</si>
  <si>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</si>
  <si>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</si>
  <si>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</si>
  <si>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</si>
  <si>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</si>
  <si>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</si>
  <si>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</si>
  <si>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</si>
  <si>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</si>
  <si>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</si>
  <si>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</si>
  <si>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</si>
  <si>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</si>
  <si>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</si>
  <si>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</si>
  <si>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</si>
  <si>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</si>
  <si>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</si>
  <si>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</si>
  <si>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</si>
  <si>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</si>
  <si>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</si>
  <si>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</si>
  <si>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</si>
  <si>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</si>
  <si>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</si>
  <si>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</si>
  <si>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</si>
  <si>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</si>
  <si>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</si>
  <si>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</si>
  <si>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</si>
  <si>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</si>
  <si>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</si>
  <si>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</si>
  <si>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</si>
  <si>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</si>
  <si>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</si>
  <si>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</si>
  <si>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</si>
  <si>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</si>
  <si>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</si>
  <si>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Lonquimay</t>
  </si>
  <si>
    <t>PRECIO ESPERADO ($/kg)</t>
  </si>
  <si>
    <t>RENDIMIENTO (kg/Há.)</t>
  </si>
  <si>
    <t>CUIDADOS DEL REBAÑO (traslados diarios, alimentación, manejo sanitario)</t>
  </si>
  <si>
    <t>ALIMENTACION SUPLEMENTARIA</t>
  </si>
  <si>
    <t>Forraje (fardos)</t>
  </si>
  <si>
    <t>Junio-Agosto</t>
  </si>
  <si>
    <t xml:space="preserve">SANIDAD </t>
  </si>
  <si>
    <t>Anticlostridiales</t>
  </si>
  <si>
    <t>Dosis/cabeza</t>
  </si>
  <si>
    <t>Abril-Octubre</t>
  </si>
  <si>
    <t>Antiparasitario interno</t>
  </si>
  <si>
    <t>Insecticida</t>
  </si>
  <si>
    <t>Enero</t>
  </si>
  <si>
    <t>Inseminación (costo total)</t>
  </si>
  <si>
    <t>Diciembre</t>
  </si>
  <si>
    <t>Castración y materiales</t>
  </si>
  <si>
    <t>ESCENARIOS COSTO UNITARIO  ($/kg)</t>
  </si>
  <si>
    <t>Costo unitario ($/kg) (*)</t>
  </si>
  <si>
    <t>Nieve-Sequia</t>
  </si>
  <si>
    <t>Venta en predio/Ferias</t>
  </si>
  <si>
    <t>Angus y Criollos</t>
  </si>
  <si>
    <t>Bovino Carne</t>
  </si>
  <si>
    <t>Marzo-Abril de 2023</t>
  </si>
  <si>
    <t>Abril 2023</t>
  </si>
  <si>
    <t>$/há</t>
  </si>
  <si>
    <t>Rendimiento (kg/há)</t>
  </si>
  <si>
    <t>Lonquimay/sectores húmedos de los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</si>
</sst>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4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65" fontId="14" fillId="5" borderId="30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676275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workbookViewId="0">
      <selection activeCell="L67" sqref="L6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6"/>
      <c r="C8" s="3"/>
      <c r="D8" s="2"/>
      <c r="E8" s="3"/>
      <c r="F8" s="3"/>
      <c r="G8" s="3"/>
    </row>
    <row r="9" spans="1:7" ht="12" customHeight="1" x14ac:dyDescent="0.25">
      <c r="A9" s="35"/>
      <c r="B9" s="118" t="s">
        <v>0</v>
      </c>
      <c r="C9" s="130" t="s">
        <v>80</v>
      </c>
      <c r="D9" s="72"/>
      <c r="E9" s="138" t="s">
        <v>60</v>
      </c>
      <c r="F9" s="139"/>
      <c r="G9" s="125">
        <v>440</v>
      </c>
    </row>
    <row r="10" spans="1:7" ht="38.25" customHeight="1" x14ac:dyDescent="0.25">
      <c r="A10" s="35"/>
      <c r="B10" s="119" t="s">
        <v>1</v>
      </c>
      <c r="C10" s="131" t="s">
        <v>79</v>
      </c>
      <c r="D10" s="72"/>
      <c r="E10" s="136" t="s">
        <v>2</v>
      </c>
      <c r="F10" s="137"/>
      <c r="G10" s="126" t="s">
        <v>82</v>
      </c>
    </row>
    <row r="11" spans="1:7" ht="18" customHeight="1" x14ac:dyDescent="0.25">
      <c r="A11" s="35"/>
      <c r="B11" s="119" t="s">
        <v>3</v>
      </c>
      <c r="C11" s="130" t="s">
        <v>4</v>
      </c>
      <c r="D11" s="72"/>
      <c r="E11" s="136" t="s">
        <v>59</v>
      </c>
      <c r="F11" s="137"/>
      <c r="G11" s="125">
        <v>2580</v>
      </c>
    </row>
    <row r="12" spans="1:7" ht="11.25" customHeight="1" x14ac:dyDescent="0.25">
      <c r="A12" s="35"/>
      <c r="B12" s="119" t="s">
        <v>5</v>
      </c>
      <c r="C12" s="132" t="s">
        <v>57</v>
      </c>
      <c r="D12" s="72"/>
      <c r="E12" s="70" t="s">
        <v>6</v>
      </c>
      <c r="F12" s="71"/>
      <c r="G12" s="127">
        <v>1135200</v>
      </c>
    </row>
    <row r="13" spans="1:7" ht="22.5" customHeight="1" x14ac:dyDescent="0.25">
      <c r="A13" s="35"/>
      <c r="B13" s="119" t="s">
        <v>7</v>
      </c>
      <c r="C13" s="130" t="s">
        <v>58</v>
      </c>
      <c r="D13" s="72"/>
      <c r="E13" s="136" t="s">
        <v>8</v>
      </c>
      <c r="F13" s="137"/>
      <c r="G13" s="128" t="s">
        <v>78</v>
      </c>
    </row>
    <row r="14" spans="1:7" ht="24" customHeight="1" x14ac:dyDescent="0.25">
      <c r="A14" s="35"/>
      <c r="B14" s="119" t="s">
        <v>9</v>
      </c>
      <c r="C14" s="132" t="s">
        <v>85</v>
      </c>
      <c r="D14" s="72"/>
      <c r="E14" s="136" t="s">
        <v>10</v>
      </c>
      <c r="F14" s="137"/>
      <c r="G14" s="126" t="s">
        <v>81</v>
      </c>
    </row>
    <row r="15" spans="1:7" ht="25.5" customHeight="1" x14ac:dyDescent="0.25">
      <c r="A15" s="35"/>
      <c r="B15" s="119" t="s">
        <v>11</v>
      </c>
      <c r="C15" s="133">
        <v>44732</v>
      </c>
      <c r="D15" s="72"/>
      <c r="E15" s="140" t="s">
        <v>12</v>
      </c>
      <c r="F15" s="141"/>
      <c r="G15" s="129" t="s">
        <v>77</v>
      </c>
    </row>
    <row r="16" spans="1:7" ht="12" customHeight="1" x14ac:dyDescent="0.25">
      <c r="A16" s="2"/>
      <c r="B16" s="117"/>
      <c r="C16" s="73"/>
      <c r="D16" s="74"/>
      <c r="E16" s="75"/>
      <c r="F16" s="75"/>
      <c r="G16" s="76"/>
    </row>
    <row r="17" spans="1:7" ht="12" customHeight="1" x14ac:dyDescent="0.25">
      <c r="A17" s="8"/>
      <c r="B17" s="142" t="s">
        <v>13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7"/>
      <c r="C18" s="78"/>
      <c r="D18" s="78"/>
      <c r="E18" s="78"/>
      <c r="F18" s="79"/>
      <c r="G18" s="79"/>
    </row>
    <row r="19" spans="1:7" ht="12" customHeight="1" x14ac:dyDescent="0.25">
      <c r="A19" s="4"/>
      <c r="B19" s="80" t="s">
        <v>14</v>
      </c>
      <c r="C19" s="81"/>
      <c r="D19" s="82"/>
      <c r="E19" s="82"/>
      <c r="F19" s="82"/>
      <c r="G19" s="82"/>
    </row>
    <row r="20" spans="1:7" ht="24" customHeight="1" x14ac:dyDescent="0.25">
      <c r="A20" s="8"/>
      <c r="B20" s="83" t="s">
        <v>15</v>
      </c>
      <c r="C20" s="83" t="s">
        <v>16</v>
      </c>
      <c r="D20" s="83" t="s">
        <v>17</v>
      </c>
      <c r="E20" s="83" t="s">
        <v>18</v>
      </c>
      <c r="F20" s="83" t="s">
        <v>19</v>
      </c>
      <c r="G20" s="83" t="s">
        <v>20</v>
      </c>
    </row>
    <row r="21" spans="1:7" ht="60" customHeight="1" x14ac:dyDescent="0.25">
      <c r="A21" s="8"/>
      <c r="B21" s="69" t="s">
        <v>61</v>
      </c>
      <c r="C21" s="9" t="s">
        <v>21</v>
      </c>
      <c r="D21" s="68">
        <v>3</v>
      </c>
      <c r="E21" s="6" t="s">
        <v>22</v>
      </c>
      <c r="F21" s="7">
        <v>25000</v>
      </c>
      <c r="G21" s="7">
        <f>(D21*F21)</f>
        <v>75000</v>
      </c>
    </row>
    <row r="22" spans="1:7" ht="12.75" customHeight="1" x14ac:dyDescent="0.25">
      <c r="A22" s="8"/>
      <c r="B22" s="11" t="s">
        <v>23</v>
      </c>
      <c r="C22" s="12"/>
      <c r="D22" s="12"/>
      <c r="E22" s="120"/>
      <c r="F22" s="120"/>
      <c r="G22" s="121">
        <f>SUM(G21:G21)</f>
        <v>75000</v>
      </c>
    </row>
    <row r="23" spans="1:7" ht="12" customHeight="1" x14ac:dyDescent="0.25">
      <c r="A23" s="2"/>
      <c r="B23" s="77"/>
      <c r="C23" s="79"/>
      <c r="D23" s="79"/>
      <c r="E23" s="79"/>
      <c r="F23" s="84"/>
      <c r="G23" s="84"/>
    </row>
    <row r="24" spans="1:7" ht="12" customHeight="1" x14ac:dyDescent="0.25">
      <c r="A24" s="4"/>
      <c r="B24" s="85" t="s">
        <v>24</v>
      </c>
      <c r="C24" s="86"/>
      <c r="D24" s="87"/>
      <c r="E24" s="87"/>
      <c r="F24" s="88"/>
      <c r="G24" s="88"/>
    </row>
    <row r="25" spans="1:7" ht="24" customHeight="1" x14ac:dyDescent="0.25">
      <c r="A25" s="4"/>
      <c r="B25" s="89" t="s">
        <v>15</v>
      </c>
      <c r="C25" s="90" t="s">
        <v>16</v>
      </c>
      <c r="D25" s="90" t="s">
        <v>17</v>
      </c>
      <c r="E25" s="89" t="s">
        <v>18</v>
      </c>
      <c r="F25" s="90" t="s">
        <v>19</v>
      </c>
      <c r="G25" s="89" t="s">
        <v>20</v>
      </c>
    </row>
    <row r="26" spans="1:7" ht="12" customHeight="1" x14ac:dyDescent="0.25">
      <c r="A26" s="4"/>
      <c r="B26" s="91"/>
      <c r="C26" s="92"/>
      <c r="D26" s="92"/>
      <c r="E26" s="92"/>
      <c r="F26" s="91"/>
      <c r="G26" s="91"/>
    </row>
    <row r="27" spans="1:7" ht="12" customHeight="1" x14ac:dyDescent="0.25">
      <c r="A27" s="4"/>
      <c r="B27" s="13" t="s">
        <v>25</v>
      </c>
      <c r="C27" s="14"/>
      <c r="D27" s="14"/>
      <c r="E27" s="14"/>
      <c r="F27" s="15"/>
      <c r="G27" s="15"/>
    </row>
    <row r="28" spans="1:7" ht="12" customHeight="1" x14ac:dyDescent="0.25">
      <c r="A28" s="2"/>
      <c r="B28" s="93"/>
      <c r="C28" s="94"/>
      <c r="D28" s="94"/>
      <c r="E28" s="94"/>
      <c r="F28" s="95"/>
      <c r="G28" s="95"/>
    </row>
    <row r="29" spans="1:7" ht="12" customHeight="1" x14ac:dyDescent="0.25">
      <c r="A29" s="4"/>
      <c r="B29" s="85" t="s">
        <v>26</v>
      </c>
      <c r="C29" s="86"/>
      <c r="D29" s="87"/>
      <c r="E29" s="87"/>
      <c r="F29" s="88"/>
      <c r="G29" s="88"/>
    </row>
    <row r="30" spans="1:7" ht="24" customHeight="1" x14ac:dyDescent="0.25">
      <c r="A30" s="4"/>
      <c r="B30" s="96" t="s">
        <v>15</v>
      </c>
      <c r="C30" s="96" t="s">
        <v>16</v>
      </c>
      <c r="D30" s="96" t="s">
        <v>17</v>
      </c>
      <c r="E30" s="96" t="s">
        <v>18</v>
      </c>
      <c r="F30" s="97" t="s">
        <v>19</v>
      </c>
      <c r="G30" s="96" t="s">
        <v>20</v>
      </c>
    </row>
    <row r="31" spans="1:7" ht="12.75" customHeight="1" x14ac:dyDescent="0.25">
      <c r="A31" s="8"/>
      <c r="B31" s="69"/>
      <c r="C31" s="9"/>
      <c r="D31" s="10"/>
      <c r="E31" s="6"/>
      <c r="F31" s="7"/>
      <c r="G31" s="7"/>
    </row>
    <row r="32" spans="1:7" ht="12.75" customHeight="1" x14ac:dyDescent="0.25">
      <c r="A32" s="4"/>
      <c r="B32" s="13" t="s">
        <v>27</v>
      </c>
      <c r="C32" s="14"/>
      <c r="D32" s="14"/>
      <c r="E32" s="14"/>
      <c r="F32" s="15"/>
      <c r="G32" s="16"/>
    </row>
    <row r="33" spans="1:11" ht="12" customHeight="1" x14ac:dyDescent="0.25">
      <c r="A33" s="2"/>
      <c r="B33" s="93"/>
      <c r="C33" s="94"/>
      <c r="D33" s="94"/>
      <c r="E33" s="94"/>
      <c r="F33" s="95"/>
      <c r="G33" s="95"/>
    </row>
    <row r="34" spans="1:11" ht="12" customHeight="1" x14ac:dyDescent="0.25">
      <c r="A34" s="4"/>
      <c r="B34" s="85" t="s">
        <v>28</v>
      </c>
      <c r="C34" s="86"/>
      <c r="D34" s="87"/>
      <c r="E34" s="87"/>
      <c r="F34" s="88"/>
      <c r="G34" s="88"/>
    </row>
    <row r="35" spans="1:11" ht="24" customHeight="1" x14ac:dyDescent="0.25">
      <c r="A35" s="4"/>
      <c r="B35" s="97" t="s">
        <v>29</v>
      </c>
      <c r="C35" s="97" t="s">
        <v>30</v>
      </c>
      <c r="D35" s="97" t="s">
        <v>31</v>
      </c>
      <c r="E35" s="97" t="s">
        <v>18</v>
      </c>
      <c r="F35" s="97" t="s">
        <v>19</v>
      </c>
      <c r="G35" s="97" t="s">
        <v>20</v>
      </c>
      <c r="K35" s="67"/>
    </row>
    <row r="36" spans="1:11" ht="12.75" customHeight="1" x14ac:dyDescent="0.25">
      <c r="A36" s="8"/>
      <c r="B36" s="144" t="s">
        <v>62</v>
      </c>
      <c r="C36" s="145"/>
      <c r="D36" s="17"/>
      <c r="E36" s="17"/>
      <c r="F36" s="17"/>
      <c r="G36" s="17"/>
      <c r="K36" s="67"/>
    </row>
    <row r="37" spans="1:11" ht="12.75" customHeight="1" x14ac:dyDescent="0.25">
      <c r="A37" s="8"/>
      <c r="B37" s="70" t="s">
        <v>63</v>
      </c>
      <c r="C37" s="18" t="s">
        <v>16</v>
      </c>
      <c r="D37" s="19">
        <v>100</v>
      </c>
      <c r="E37" s="5" t="s">
        <v>64</v>
      </c>
      <c r="F37" s="122">
        <v>5000</v>
      </c>
      <c r="G37" s="122">
        <f>(D37*F37)</f>
        <v>500000</v>
      </c>
    </row>
    <row r="38" spans="1:11" ht="12.75" customHeight="1" x14ac:dyDescent="0.25">
      <c r="A38" s="8"/>
      <c r="B38" s="21" t="s">
        <v>65</v>
      </c>
      <c r="C38" s="22"/>
      <c r="D38" s="71"/>
      <c r="E38" s="123"/>
      <c r="F38" s="122"/>
      <c r="G38" s="122"/>
    </row>
    <row r="39" spans="1:11" ht="12.75" customHeight="1" x14ac:dyDescent="0.25">
      <c r="A39" s="8"/>
      <c r="B39" s="70" t="s">
        <v>66</v>
      </c>
      <c r="C39" s="18" t="s">
        <v>67</v>
      </c>
      <c r="D39" s="19">
        <v>2</v>
      </c>
      <c r="E39" s="5" t="s">
        <v>68</v>
      </c>
      <c r="F39" s="122">
        <v>785</v>
      </c>
      <c r="G39" s="122">
        <f>(D39*F39)</f>
        <v>1570</v>
      </c>
    </row>
    <row r="40" spans="1:11" ht="12.75" customHeight="1" x14ac:dyDescent="0.25">
      <c r="A40" s="8"/>
      <c r="B40" s="70" t="s">
        <v>69</v>
      </c>
      <c r="C40" s="18" t="s">
        <v>67</v>
      </c>
      <c r="D40" s="19">
        <v>2</v>
      </c>
      <c r="E40" s="5" t="s">
        <v>68</v>
      </c>
      <c r="F40" s="122">
        <v>750</v>
      </c>
      <c r="G40" s="122">
        <f>(D40*F40)</f>
        <v>1500</v>
      </c>
    </row>
    <row r="41" spans="1:11" ht="12.75" customHeight="1" x14ac:dyDescent="0.25">
      <c r="A41" s="8"/>
      <c r="B41" s="70" t="s">
        <v>70</v>
      </c>
      <c r="C41" s="22" t="s">
        <v>67</v>
      </c>
      <c r="D41" s="71">
        <v>2</v>
      </c>
      <c r="E41" s="123" t="s">
        <v>71</v>
      </c>
      <c r="F41" s="122">
        <v>785</v>
      </c>
      <c r="G41" s="122">
        <f>(D41*F41)</f>
        <v>1570</v>
      </c>
    </row>
    <row r="42" spans="1:11" ht="12.75" customHeight="1" x14ac:dyDescent="0.25">
      <c r="A42" s="8"/>
      <c r="B42" s="70" t="s">
        <v>72</v>
      </c>
      <c r="C42" s="18" t="s">
        <v>67</v>
      </c>
      <c r="D42" s="19">
        <v>1</v>
      </c>
      <c r="E42" s="5" t="s">
        <v>73</v>
      </c>
      <c r="F42" s="122">
        <v>5500</v>
      </c>
      <c r="G42" s="122">
        <f>(D42*F42)</f>
        <v>5500</v>
      </c>
    </row>
    <row r="43" spans="1:11" ht="12.75" customHeight="1" x14ac:dyDescent="0.25">
      <c r="A43" s="8"/>
      <c r="B43" s="70" t="s">
        <v>74</v>
      </c>
      <c r="C43" s="18" t="s">
        <v>16</v>
      </c>
      <c r="D43" s="19">
        <v>1</v>
      </c>
      <c r="E43" s="5" t="s">
        <v>71</v>
      </c>
      <c r="F43" s="122">
        <v>2500</v>
      </c>
      <c r="G43" s="122">
        <f>(D43*F43)</f>
        <v>2500</v>
      </c>
    </row>
    <row r="44" spans="1:11" ht="13.5" customHeight="1" x14ac:dyDescent="0.25">
      <c r="A44" s="4"/>
      <c r="B44" s="13" t="s">
        <v>32</v>
      </c>
      <c r="C44" s="14"/>
      <c r="D44" s="14"/>
      <c r="E44" s="14"/>
      <c r="F44" s="15"/>
      <c r="G44" s="16">
        <f>SUM(G36:G43)</f>
        <v>512640</v>
      </c>
    </row>
    <row r="45" spans="1:11" ht="12" customHeight="1" x14ac:dyDescent="0.25">
      <c r="A45" s="2"/>
      <c r="B45" s="93"/>
      <c r="C45" s="94"/>
      <c r="D45" s="94"/>
      <c r="E45" s="98"/>
      <c r="F45" s="95"/>
      <c r="G45" s="95"/>
    </row>
    <row r="46" spans="1:11" ht="12" customHeight="1" x14ac:dyDescent="0.25">
      <c r="A46" s="4"/>
      <c r="B46" s="85" t="s">
        <v>33</v>
      </c>
      <c r="C46" s="86"/>
      <c r="D46" s="87"/>
      <c r="E46" s="87"/>
      <c r="F46" s="88"/>
      <c r="G46" s="88"/>
    </row>
    <row r="47" spans="1:11" ht="24" customHeight="1" x14ac:dyDescent="0.25">
      <c r="A47" s="4"/>
      <c r="B47" s="96" t="s">
        <v>34</v>
      </c>
      <c r="C47" s="97" t="s">
        <v>30</v>
      </c>
      <c r="D47" s="97" t="s">
        <v>31</v>
      </c>
      <c r="E47" s="96" t="s">
        <v>18</v>
      </c>
      <c r="F47" s="97" t="s">
        <v>19</v>
      </c>
      <c r="G47" s="96" t="s">
        <v>20</v>
      </c>
    </row>
    <row r="48" spans="1:11" ht="12.75" customHeight="1" x14ac:dyDescent="0.25">
      <c r="A48" s="8"/>
      <c r="B48" s="69"/>
      <c r="C48" s="18"/>
      <c r="D48" s="20"/>
      <c r="E48" s="9"/>
      <c r="F48" s="23"/>
      <c r="G48" s="20"/>
    </row>
    <row r="49" spans="1:7" ht="13.5" customHeight="1" x14ac:dyDescent="0.25">
      <c r="A49" s="4"/>
      <c r="B49" s="99"/>
      <c r="C49" s="100"/>
      <c r="D49" s="100"/>
      <c r="E49" s="100"/>
      <c r="F49" s="101"/>
      <c r="G49" s="102"/>
    </row>
    <row r="50" spans="1:7" ht="12" customHeight="1" x14ac:dyDescent="0.25">
      <c r="A50" s="2"/>
      <c r="B50" s="103"/>
      <c r="C50" s="103"/>
      <c r="D50" s="103"/>
      <c r="E50" s="103"/>
      <c r="F50" s="104"/>
      <c r="G50" s="104"/>
    </row>
    <row r="51" spans="1:7" ht="12" customHeight="1" x14ac:dyDescent="0.25">
      <c r="A51" s="35"/>
      <c r="B51" s="105" t="s">
        <v>35</v>
      </c>
      <c r="C51" s="106"/>
      <c r="D51" s="106"/>
      <c r="E51" s="106"/>
      <c r="F51" s="106"/>
      <c r="G51" s="107">
        <f>G22+G32+G44+G49</f>
        <v>587640</v>
      </c>
    </row>
    <row r="52" spans="1:7" ht="12" customHeight="1" x14ac:dyDescent="0.25">
      <c r="A52" s="35"/>
      <c r="B52" s="108" t="s">
        <v>36</v>
      </c>
      <c r="C52" s="109"/>
      <c r="D52" s="109"/>
      <c r="E52" s="109"/>
      <c r="F52" s="109"/>
      <c r="G52" s="110">
        <f>G51*0.05</f>
        <v>29382</v>
      </c>
    </row>
    <row r="53" spans="1:7" ht="12" customHeight="1" x14ac:dyDescent="0.25">
      <c r="A53" s="35"/>
      <c r="B53" s="111" t="s">
        <v>37</v>
      </c>
      <c r="C53" s="112"/>
      <c r="D53" s="112"/>
      <c r="E53" s="112"/>
      <c r="F53" s="112"/>
      <c r="G53" s="113">
        <f>G52+G51</f>
        <v>617022</v>
      </c>
    </row>
    <row r="54" spans="1:7" ht="12" customHeight="1" x14ac:dyDescent="0.25">
      <c r="A54" s="35"/>
      <c r="B54" s="108" t="s">
        <v>38</v>
      </c>
      <c r="C54" s="109"/>
      <c r="D54" s="109"/>
      <c r="E54" s="109"/>
      <c r="F54" s="109"/>
      <c r="G54" s="110">
        <f>G12</f>
        <v>1135200</v>
      </c>
    </row>
    <row r="55" spans="1:7" ht="12" customHeight="1" x14ac:dyDescent="0.25">
      <c r="A55" s="35"/>
      <c r="B55" s="114" t="s">
        <v>39</v>
      </c>
      <c r="C55" s="115"/>
      <c r="D55" s="115"/>
      <c r="E55" s="115"/>
      <c r="F55" s="115"/>
      <c r="G55" s="124">
        <f>G54-G53</f>
        <v>518178</v>
      </c>
    </row>
    <row r="56" spans="1:7" ht="12" customHeight="1" x14ac:dyDescent="0.25">
      <c r="A56" s="35"/>
      <c r="B56" s="36" t="s">
        <v>40</v>
      </c>
      <c r="C56" s="37"/>
      <c r="D56" s="37"/>
      <c r="E56" s="37"/>
      <c r="F56" s="37"/>
      <c r="G56" s="32"/>
    </row>
    <row r="57" spans="1:7" ht="12.75" customHeight="1" thickBot="1" x14ac:dyDescent="0.3">
      <c r="A57" s="35"/>
      <c r="B57" s="38"/>
      <c r="C57" s="37"/>
      <c r="D57" s="37"/>
      <c r="E57" s="37"/>
      <c r="F57" s="37"/>
      <c r="G57" s="32"/>
    </row>
    <row r="58" spans="1:7" ht="12" customHeight="1" x14ac:dyDescent="0.25">
      <c r="A58" s="35"/>
      <c r="B58" s="50" t="s">
        <v>41</v>
      </c>
      <c r="C58" s="51"/>
      <c r="D58" s="51"/>
      <c r="E58" s="51"/>
      <c r="F58" s="52"/>
      <c r="G58" s="32"/>
    </row>
    <row r="59" spans="1:7" ht="12" customHeight="1" x14ac:dyDescent="0.25">
      <c r="A59" s="35"/>
      <c r="B59" s="53" t="s">
        <v>42</v>
      </c>
      <c r="C59" s="34"/>
      <c r="D59" s="34"/>
      <c r="E59" s="34"/>
      <c r="F59" s="54"/>
      <c r="G59" s="32"/>
    </row>
    <row r="60" spans="1:7" ht="12" customHeight="1" x14ac:dyDescent="0.25">
      <c r="A60" s="35"/>
      <c r="B60" s="53" t="s">
        <v>43</v>
      </c>
      <c r="C60" s="34"/>
      <c r="D60" s="34"/>
      <c r="E60" s="34"/>
      <c r="F60" s="54"/>
      <c r="G60" s="32"/>
    </row>
    <row r="61" spans="1:7" ht="12" customHeight="1" x14ac:dyDescent="0.25">
      <c r="A61" s="35"/>
      <c r="B61" s="53" t="s">
        <v>44</v>
      </c>
      <c r="C61" s="34"/>
      <c r="D61" s="34"/>
      <c r="E61" s="34"/>
      <c r="F61" s="54"/>
      <c r="G61" s="32"/>
    </row>
    <row r="62" spans="1:7" ht="12" customHeight="1" x14ac:dyDescent="0.25">
      <c r="A62" s="35"/>
      <c r="B62" s="53" t="s">
        <v>45</v>
      </c>
      <c r="C62" s="34"/>
      <c r="D62" s="34"/>
      <c r="E62" s="34"/>
      <c r="F62" s="54"/>
      <c r="G62" s="32"/>
    </row>
    <row r="63" spans="1:7" ht="12" customHeight="1" x14ac:dyDescent="0.25">
      <c r="A63" s="35"/>
      <c r="B63" s="53" t="s">
        <v>46</v>
      </c>
      <c r="C63" s="34"/>
      <c r="D63" s="34"/>
      <c r="E63" s="34"/>
      <c r="F63" s="54"/>
      <c r="G63" s="32"/>
    </row>
    <row r="64" spans="1:7" ht="12.75" customHeight="1" thickBot="1" x14ac:dyDescent="0.3">
      <c r="A64" s="35"/>
      <c r="B64" s="55" t="s">
        <v>47</v>
      </c>
      <c r="C64" s="56"/>
      <c r="D64" s="56"/>
      <c r="E64" s="56"/>
      <c r="F64" s="57"/>
      <c r="G64" s="32"/>
    </row>
    <row r="65" spans="1:7" ht="12.75" customHeight="1" x14ac:dyDescent="0.25">
      <c r="A65" s="35"/>
      <c r="B65" s="48"/>
      <c r="C65" s="34"/>
      <c r="D65" s="34"/>
      <c r="E65" s="34"/>
      <c r="F65" s="34"/>
      <c r="G65" s="32"/>
    </row>
    <row r="66" spans="1:7" ht="15" customHeight="1" thickBot="1" x14ac:dyDescent="0.3">
      <c r="A66" s="35"/>
      <c r="B66" s="134" t="s">
        <v>48</v>
      </c>
      <c r="C66" s="135"/>
      <c r="D66" s="47"/>
      <c r="E66" s="25"/>
      <c r="F66" s="25"/>
      <c r="G66" s="32"/>
    </row>
    <row r="67" spans="1:7" ht="12" customHeight="1" x14ac:dyDescent="0.25">
      <c r="A67" s="35"/>
      <c r="B67" s="40" t="s">
        <v>34</v>
      </c>
      <c r="C67" s="26" t="s">
        <v>83</v>
      </c>
      <c r="D67" s="41" t="s">
        <v>49</v>
      </c>
      <c r="E67" s="25"/>
      <c r="F67" s="25"/>
      <c r="G67" s="32"/>
    </row>
    <row r="68" spans="1:7" ht="12" customHeight="1" x14ac:dyDescent="0.25">
      <c r="A68" s="35"/>
      <c r="B68" s="42" t="s">
        <v>50</v>
      </c>
      <c r="C68" s="27">
        <v>75000</v>
      </c>
      <c r="D68" s="43">
        <f>(C68/C74)</f>
        <v>0.12155158162918016</v>
      </c>
      <c r="E68" s="25"/>
      <c r="F68" s="25"/>
      <c r="G68" s="32"/>
    </row>
    <row r="69" spans="1:7" ht="12" customHeight="1" x14ac:dyDescent="0.25">
      <c r="A69" s="35"/>
      <c r="B69" s="42" t="s">
        <v>51</v>
      </c>
      <c r="C69" s="28">
        <v>0</v>
      </c>
      <c r="D69" s="43">
        <v>0</v>
      </c>
      <c r="E69" s="25"/>
      <c r="F69" s="25"/>
      <c r="G69" s="32"/>
    </row>
    <row r="70" spans="1:7" ht="12" customHeight="1" x14ac:dyDescent="0.25">
      <c r="A70" s="35"/>
      <c r="B70" s="42" t="s">
        <v>52</v>
      </c>
      <c r="C70" s="27">
        <v>0</v>
      </c>
      <c r="D70" s="43">
        <f>(C70/C74)</f>
        <v>0</v>
      </c>
      <c r="E70" s="25"/>
      <c r="F70" s="25"/>
      <c r="G70" s="32"/>
    </row>
    <row r="71" spans="1:7" ht="12" customHeight="1" x14ac:dyDescent="0.25">
      <c r="A71" s="35"/>
      <c r="B71" s="42" t="s">
        <v>29</v>
      </c>
      <c r="C71" s="27">
        <f>G44</f>
        <v>512640</v>
      </c>
      <c r="D71" s="43">
        <f>(C71/C74)</f>
        <v>0.83082937075177221</v>
      </c>
      <c r="E71" s="25"/>
      <c r="F71" s="25"/>
      <c r="G71" s="32"/>
    </row>
    <row r="72" spans="1:7" ht="12" customHeight="1" x14ac:dyDescent="0.25">
      <c r="A72" s="35"/>
      <c r="B72" s="42" t="s">
        <v>53</v>
      </c>
      <c r="C72" s="29">
        <v>0</v>
      </c>
      <c r="D72" s="43">
        <f>(C72/C74)</f>
        <v>0</v>
      </c>
      <c r="E72" s="31"/>
      <c r="F72" s="31"/>
      <c r="G72" s="32"/>
    </row>
    <row r="73" spans="1:7" ht="12" customHeight="1" x14ac:dyDescent="0.25">
      <c r="A73" s="35"/>
      <c r="B73" s="42" t="s">
        <v>54</v>
      </c>
      <c r="C73" s="29">
        <f>G52</f>
        <v>29382</v>
      </c>
      <c r="D73" s="43">
        <f>(C73/C74)</f>
        <v>4.7619047619047616E-2</v>
      </c>
      <c r="E73" s="31"/>
      <c r="F73" s="31"/>
      <c r="G73" s="32"/>
    </row>
    <row r="74" spans="1:7" ht="12.75" customHeight="1" thickBot="1" x14ac:dyDescent="0.3">
      <c r="A74" s="35"/>
      <c r="B74" s="44" t="s">
        <v>55</v>
      </c>
      <c r="C74" s="45">
        <f>SUM(C68:C73)</f>
        <v>617022</v>
      </c>
      <c r="D74" s="46">
        <f>SUM(D68:D73)</f>
        <v>1</v>
      </c>
      <c r="E74" s="31"/>
      <c r="F74" s="31"/>
      <c r="G74" s="32"/>
    </row>
    <row r="75" spans="1:7" ht="12" customHeight="1" x14ac:dyDescent="0.25">
      <c r="A75" s="35"/>
      <c r="B75" s="38"/>
      <c r="C75" s="37"/>
      <c r="D75" s="37"/>
      <c r="E75" s="37"/>
      <c r="F75" s="37"/>
      <c r="G75" s="32"/>
    </row>
    <row r="76" spans="1:7" ht="12.75" customHeight="1" x14ac:dyDescent="0.25">
      <c r="A76" s="35"/>
      <c r="B76" s="39"/>
      <c r="C76" s="37"/>
      <c r="D76" s="37"/>
      <c r="E76" s="37"/>
      <c r="F76" s="37"/>
      <c r="G76" s="32"/>
    </row>
    <row r="77" spans="1:7" ht="12" customHeight="1" thickBot="1" x14ac:dyDescent="0.3">
      <c r="A77" s="24"/>
      <c r="B77" s="59"/>
      <c r="C77" s="60" t="s">
        <v>75</v>
      </c>
      <c r="D77" s="61"/>
      <c r="E77" s="62"/>
      <c r="F77" s="30"/>
      <c r="G77" s="32"/>
    </row>
    <row r="78" spans="1:7" ht="12" customHeight="1" x14ac:dyDescent="0.25">
      <c r="A78" s="35"/>
      <c r="B78" s="63" t="s">
        <v>84</v>
      </c>
      <c r="C78" s="64">
        <v>380</v>
      </c>
      <c r="D78" s="64">
        <v>440</v>
      </c>
      <c r="E78" s="65">
        <v>500</v>
      </c>
      <c r="F78" s="58"/>
      <c r="G78" s="33"/>
    </row>
    <row r="79" spans="1:7" ht="12.75" customHeight="1" thickBot="1" x14ac:dyDescent="0.3">
      <c r="A79" s="35"/>
      <c r="B79" s="44" t="s">
        <v>76</v>
      </c>
      <c r="C79" s="45">
        <f>G53/C78</f>
        <v>1623.7421052631578</v>
      </c>
      <c r="D79" s="45">
        <f>G53/D78</f>
        <v>1402.3227272727272</v>
      </c>
      <c r="E79" s="66">
        <f>G53/E78</f>
        <v>1234.0440000000001</v>
      </c>
      <c r="F79" s="58"/>
      <c r="G79" s="33"/>
    </row>
    <row r="80" spans="1:7" ht="15.6" customHeight="1" x14ac:dyDescent="0.25">
      <c r="A80" s="35"/>
      <c r="B80" s="49" t="s">
        <v>56</v>
      </c>
      <c r="C80" s="34"/>
      <c r="D80" s="34"/>
      <c r="E80" s="34"/>
      <c r="F80" s="34"/>
      <c r="G80" s="3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B36:C3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2022-07-04T16:05:28Z</dcterms:modified>
</cp:coreProperties>
</file>