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Bovino" sheetId="1" r:id="rId1"/>
  </sheets>
  <calcPr calcId="162913"/>
</workbook>
</file>

<file path=xl/calcChain.xml><?xml version="1.0" encoding="utf-8"?>
<calcChain xmlns="http://schemas.openxmlformats.org/spreadsheetml/2006/main">
  <c r="G33" i="1" l="1"/>
  <c r="G34" i="1" s="1"/>
  <c r="G47" i="1"/>
  <c r="G48" i="1" l="1"/>
  <c r="G38" i="1"/>
  <c r="G39" i="1"/>
  <c r="G40" i="1"/>
  <c r="G41" i="1"/>
  <c r="G42" i="1" l="1"/>
  <c r="G23" i="1" l="1"/>
  <c r="G22" i="1"/>
  <c r="G46" i="1" l="1"/>
  <c r="G49" i="1" s="1"/>
  <c r="C72" i="1" s="1"/>
  <c r="G21" i="1"/>
  <c r="G24" i="1" s="1"/>
  <c r="C68" i="1" s="1"/>
  <c r="G12" i="1"/>
  <c r="G54" i="1" s="1"/>
  <c r="C70" i="1" l="1"/>
  <c r="C71" i="1"/>
  <c r="G51" i="1" l="1"/>
  <c r="G52" i="1" s="1"/>
  <c r="C73" i="1" s="1"/>
  <c r="G53" i="1" l="1"/>
  <c r="D79" i="1" l="1"/>
  <c r="G55" i="1"/>
  <c r="E79" i="1"/>
  <c r="C79" i="1"/>
  <c r="C74" i="1"/>
  <c r="D73" i="1" s="1"/>
  <c r="D71" i="1" l="1"/>
  <c r="D68" i="1"/>
  <c r="D72" i="1"/>
  <c r="D70" i="1"/>
  <c r="D74" i="1" l="1"/>
</calcChain>
</file>

<file path=xl/sharedStrings.xml><?xml version="1.0" encoding="utf-8"?>
<sst xmlns="http://schemas.openxmlformats.org/spreadsheetml/2006/main" count="128" uniqueCount="93">
  <si>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</si>
  <si>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</si>
  <si>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</si>
  <si>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</si>
  <si>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</si>
  <si>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</si>
  <si>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</si>
  <si>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</si>
  <si>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</si>
  <si>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</si>
  <si>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</si>
  <si>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</si>
  <si>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</si>
  <si>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</si>
  <si>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</si>
  <si>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</si>
  <si>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</si>
  <si>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</si>
  <si>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</si>
  <si>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</si>
  <si>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</si>
  <si>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</si>
  <si>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</si>
  <si>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</si>
  <si>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</si>
  <si>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</si>
  <si>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</si>
  <si>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</si>
  <si>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</si>
  <si>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</si>
  <si>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</si>
  <si>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</si>
  <si>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</si>
  <si>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</si>
  <si>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</si>
  <si>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</si>
  <si>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</si>
  <si>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</si>
  <si>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</si>
  <si>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</si>
  <si>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</si>
  <si>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</si>
  <si>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</si>
  <si>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</si>
  <si>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</si>
  <si>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</si>
  <si>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</si>
  <si>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</si>
  <si>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</si>
  <si>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</si>
  <si>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MAULE.</t>
  </si>
  <si>
    <t>ABRIL-MAYO</t>
  </si>
  <si>
    <t xml:space="preserve"> BOVINO</t>
  </si>
  <si>
    <t>COS. LOCAL-REG.</t>
  </si>
  <si>
    <t>RAZA</t>
  </si>
  <si>
    <t>HA</t>
  </si>
  <si>
    <t>DOSIS</t>
  </si>
  <si>
    <t>OCT-NOV.</t>
  </si>
  <si>
    <t>ML</t>
  </si>
  <si>
    <t>JUNIO-SEPT.</t>
  </si>
  <si>
    <t>PRECIO ESPERADO ($/KG-CARNE)</t>
  </si>
  <si>
    <t>COSTOS DIRECTOS DE PRODUCCIÓN PLANTEL DE 15 VIENTRES (INCLUYE IVA)</t>
  </si>
  <si>
    <t>MEDIO</t>
  </si>
  <si>
    <t>SEQUIA</t>
  </si>
  <si>
    <t>TODO EL AÑO</t>
  </si>
  <si>
    <t>FECHA DE VENTA</t>
  </si>
  <si>
    <t>ALIMENTACION</t>
  </si>
  <si>
    <t>APLICACIÓN TRATAMIENTO SANITARIO</t>
  </si>
  <si>
    <t>SUPLEMENTO FARDOS</t>
  </si>
  <si>
    <t>ESCENARIOS COSTO UNITARIO  ($/kg)</t>
  </si>
  <si>
    <t>Costo unitario ($/kg) (*)</t>
  </si>
  <si>
    <t>RENDIMIENTO (KG-CARNE/UP.)</t>
  </si>
  <si>
    <t>$/UP</t>
  </si>
  <si>
    <t>COSTO TOTAL/UP.</t>
  </si>
  <si>
    <t>Rendimiento (kg/UP)</t>
  </si>
  <si>
    <t>INSECT.ESPECIFICO( C/MOSCAS)</t>
  </si>
  <si>
    <t>ANTIPARASITARIO(BOVIFORT)</t>
  </si>
  <si>
    <t>ANTICLOSTRIDIAL(VACUNA)</t>
  </si>
  <si>
    <t>RB-51(VACUNA C/BRUCELOSIS)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</si>
  <si>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</si>
  <si>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</si>
  <si>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</si>
  <si>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OVERO COLORADO-HEREFORD</t>
  </si>
  <si>
    <t>SUPERVISION REBAÑO</t>
  </si>
  <si>
    <t>JM</t>
  </si>
  <si>
    <t>ABRIL-OCT.</t>
  </si>
  <si>
    <t>UN</t>
  </si>
  <si>
    <t>PRADERA SUPLEMENTARIA</t>
  </si>
  <si>
    <t>ELIMINACIÓN DESHECHOS</t>
  </si>
  <si>
    <t>MANTENCIÓN PRADERA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</si>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</sst>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  <numFmt numFmtId="168" formatCode="0.0"/>
  </numFmts>
  <fonts count="18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5" fillId="0" borderId="0" applyFont="0" applyFill="0" applyBorder="0" applyAlignment="0" applyProtection="0"/>
    <xf numFmtId="42" fontId="17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49" fontId="2" fillId="2" borderId="10" xfId="0" applyNumberFormat="1" applyFont="1" applyFill="1" applyBorder="1" applyAlignment="1">
      <alignment horizontal="right" vertical="center" wrapText="1"/>
    </xf>
    <xf numFmtId="0" fontId="0" fillId="2" borderId="1" xfId="0" applyFont="1" applyFill="1" applyBorder="1" applyAlignment="1"/>
    <xf numFmtId="0" fontId="5" fillId="2" borderId="1" xfId="0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7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0" borderId="1" xfId="0" applyNumberFormat="1" applyFont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49" fontId="7" fillId="2" borderId="5" xfId="0" applyNumberFormat="1" applyFont="1" applyFill="1" applyBorder="1" applyAlignment="1">
      <alignment vertical="center"/>
    </xf>
    <xf numFmtId="0" fontId="7" fillId="2" borderId="6" xfId="0" applyFont="1" applyFill="1" applyBorder="1" applyAlignment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 applyAlignment="1"/>
    <xf numFmtId="0" fontId="7" fillId="2" borderId="9" xfId="0" applyFont="1" applyFill="1" applyBorder="1" applyAlignment="1"/>
    <xf numFmtId="0" fontId="7" fillId="8" borderId="10" xfId="0" applyFont="1" applyFill="1" applyBorder="1" applyAlignment="1"/>
    <xf numFmtId="49" fontId="10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7" fillId="2" borderId="10" xfId="0" applyNumberFormat="1" applyFont="1" applyFill="1" applyBorder="1" applyAlignment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3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/>
    <xf numFmtId="166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>
      <alignment horizontal="right" wrapText="1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14" fillId="3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/>
    </xf>
    <xf numFmtId="0" fontId="6" fillId="0" borderId="10" xfId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49" fontId="14" fillId="5" borderId="12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14" xfId="0" applyNumberFormat="1" applyFont="1" applyFill="1" applyBorder="1" applyAlignment="1">
      <alignment vertical="center"/>
    </xf>
    <xf numFmtId="49" fontId="14" fillId="3" borderId="15" xfId="0" applyNumberFormat="1" applyFont="1" applyFill="1" applyBorder="1" applyAlignment="1">
      <alignment vertical="center"/>
    </xf>
    <xf numFmtId="164" fontId="14" fillId="3" borderId="16" xfId="0" applyNumberFormat="1" applyFont="1" applyFill="1" applyBorder="1" applyAlignment="1">
      <alignment vertical="center"/>
    </xf>
    <xf numFmtId="49" fontId="14" fillId="5" borderId="15" xfId="0" applyNumberFormat="1" applyFont="1" applyFill="1" applyBorder="1" applyAlignment="1">
      <alignment vertical="center"/>
    </xf>
    <xf numFmtId="164" fontId="14" fillId="5" borderId="16" xfId="0" applyNumberFormat="1" applyFont="1" applyFill="1" applyBorder="1" applyAlignment="1">
      <alignment vertical="center"/>
    </xf>
    <xf numFmtId="49" fontId="14" fillId="5" borderId="17" xfId="0" applyNumberFormat="1" applyFont="1" applyFill="1" applyBorder="1" applyAlignment="1">
      <alignment vertical="center"/>
    </xf>
    <xf numFmtId="0" fontId="14" fillId="5" borderId="18" xfId="0" applyFont="1" applyFill="1" applyBorder="1" applyAlignment="1">
      <alignment vertical="center"/>
    </xf>
    <xf numFmtId="164" fontId="14" fillId="5" borderId="1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2" fontId="0" fillId="0" borderId="0" xfId="4" applyFont="1" applyAlignment="1"/>
    <xf numFmtId="0" fontId="2" fillId="2" borderId="10" xfId="0" applyFont="1" applyFill="1" applyBorder="1" applyAlignment="1">
      <alignment vertical="center"/>
    </xf>
    <xf numFmtId="168" fontId="6" fillId="0" borderId="10" xfId="1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0" fontId="14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5">
    <cellStyle name="Millares [0]" xfId="3" builtinId="6"/>
    <cellStyle name="Millares 2" xfId="2"/>
    <cellStyle name="Moneda [0]" xfId="4" builtinId="7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187325</xdr:rowOff>
    </xdr:from>
    <xdr:to>
      <xdr:col>7</xdr:col>
      <xdr:colOff>0</xdr:colOff>
      <xdr:row>7</xdr:row>
      <xdr:rowOff>28909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87325"/>
          <a:ext cx="59817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1"/>
  <sheetViews>
    <sheetView showGridLines="0" tabSelected="1" topLeftCell="A10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12.140625" style="2" customWidth="1"/>
    <col min="2" max="2" width="23.42578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7109375" style="2" customWidth="1"/>
    <col min="8" max="9" width="10.85546875" style="1" customWidth="1"/>
    <col min="10" max="10" width="14.5703125" style="1" customWidth="1"/>
    <col min="11" max="255" width="10.85546875" style="1" customWidth="1"/>
  </cols>
  <sheetData>
    <row r="1" spans="1:7" ht="15" customHeight="1">
      <c r="A1" s="11"/>
      <c r="B1" s="11"/>
      <c r="C1" s="11"/>
      <c r="D1" s="11"/>
      <c r="E1" s="11"/>
      <c r="F1" s="11"/>
      <c r="G1" s="11"/>
    </row>
    <row r="2" spans="1:7" ht="15" customHeight="1">
      <c r="A2" s="11"/>
      <c r="B2" s="11"/>
      <c r="C2" s="11"/>
      <c r="D2" s="11"/>
      <c r="E2" s="11"/>
      <c r="F2" s="11"/>
      <c r="G2" s="11"/>
    </row>
    <row r="3" spans="1:7" ht="15" customHeight="1">
      <c r="A3" s="11"/>
      <c r="B3" s="11"/>
      <c r="C3" s="11"/>
      <c r="D3" s="11"/>
      <c r="E3" s="11"/>
      <c r="F3" s="11"/>
      <c r="G3" s="11"/>
    </row>
    <row r="4" spans="1:7" ht="15" customHeight="1">
      <c r="A4" s="11"/>
      <c r="B4" s="11"/>
      <c r="C4" s="11"/>
      <c r="D4" s="11"/>
      <c r="E4" s="11"/>
      <c r="F4" s="11"/>
      <c r="G4" s="11"/>
    </row>
    <row r="5" spans="1:7" ht="15" customHeight="1">
      <c r="A5" s="11"/>
      <c r="B5" s="11"/>
      <c r="C5" s="11"/>
      <c r="D5" s="11"/>
      <c r="E5" s="11"/>
      <c r="F5" s="11"/>
      <c r="G5" s="11"/>
    </row>
    <row r="6" spans="1:7" ht="15" customHeight="1">
      <c r="A6" s="11"/>
      <c r="B6" s="11"/>
      <c r="C6" s="11"/>
      <c r="D6" s="11"/>
      <c r="E6" s="11"/>
      <c r="F6" s="11"/>
      <c r="G6" s="11"/>
    </row>
    <row r="7" spans="1:7" ht="15" customHeight="1">
      <c r="A7" s="11"/>
      <c r="B7" s="11"/>
      <c r="C7" s="11"/>
      <c r="D7" s="11"/>
      <c r="E7" s="11"/>
      <c r="F7" s="11"/>
      <c r="G7" s="11"/>
    </row>
    <row r="8" spans="1:7" ht="15" customHeight="1">
      <c r="A8" s="11"/>
      <c r="B8" s="11"/>
      <c r="C8" s="11"/>
      <c r="D8" s="11"/>
      <c r="E8" s="12"/>
      <c r="F8" s="11"/>
      <c r="G8" s="11"/>
    </row>
    <row r="9" spans="1:7" ht="12" customHeight="1">
      <c r="A9" s="11"/>
      <c r="B9" s="61" t="s">
        <v>0</v>
      </c>
      <c r="C9" s="62" t="s">
        <v>52</v>
      </c>
      <c r="D9" s="13"/>
      <c r="E9" s="102" t="s">
        <v>71</v>
      </c>
      <c r="F9" s="103"/>
      <c r="G9" s="63">
        <v>3000</v>
      </c>
    </row>
    <row r="10" spans="1:7" ht="21.75" customHeight="1">
      <c r="A10" s="11"/>
      <c r="B10" s="7" t="s">
        <v>54</v>
      </c>
      <c r="C10" s="10" t="s">
        <v>82</v>
      </c>
      <c r="D10" s="14"/>
      <c r="E10" s="100" t="s">
        <v>1</v>
      </c>
      <c r="F10" s="101"/>
      <c r="G10" s="8" t="s">
        <v>64</v>
      </c>
    </row>
    <row r="11" spans="1:7" ht="15" customHeight="1">
      <c r="A11" s="11"/>
      <c r="B11" s="7" t="s">
        <v>2</v>
      </c>
      <c r="C11" s="8" t="s">
        <v>62</v>
      </c>
      <c r="D11" s="14"/>
      <c r="E11" s="100" t="s">
        <v>60</v>
      </c>
      <c r="F11" s="101"/>
      <c r="G11" s="64">
        <v>2200</v>
      </c>
    </row>
    <row r="12" spans="1:7" ht="15" customHeight="1">
      <c r="A12" s="11"/>
      <c r="B12" s="7" t="s">
        <v>3</v>
      </c>
      <c r="C12" s="9" t="s">
        <v>50</v>
      </c>
      <c r="D12" s="14"/>
      <c r="E12" s="3" t="s">
        <v>4</v>
      </c>
      <c r="F12" s="65"/>
      <c r="G12" s="66">
        <f>(G9*G11)</f>
        <v>6600000</v>
      </c>
    </row>
    <row r="13" spans="1:7" ht="15" customHeight="1">
      <c r="A13" s="11"/>
      <c r="B13" s="7" t="s">
        <v>5</v>
      </c>
      <c r="C13" s="108" t="s">
        <v>91</v>
      </c>
      <c r="D13" s="14"/>
      <c r="E13" s="100" t="s">
        <v>6</v>
      </c>
      <c r="F13" s="101"/>
      <c r="G13" s="8" t="s">
        <v>53</v>
      </c>
    </row>
    <row r="14" spans="1:7" ht="15.75" customHeight="1">
      <c r="A14" s="11"/>
      <c r="B14" s="7" t="s">
        <v>7</v>
      </c>
      <c r="C14" s="108" t="s">
        <v>92</v>
      </c>
      <c r="D14" s="14"/>
      <c r="E14" s="100" t="s">
        <v>65</v>
      </c>
      <c r="F14" s="101"/>
      <c r="G14" s="8" t="s">
        <v>64</v>
      </c>
    </row>
    <row r="15" spans="1:7" ht="15">
      <c r="A15" s="11"/>
      <c r="B15" s="7" t="s">
        <v>8</v>
      </c>
      <c r="C15" s="8" t="s">
        <v>90</v>
      </c>
      <c r="D15" s="14"/>
      <c r="E15" s="104" t="s">
        <v>9</v>
      </c>
      <c r="F15" s="105"/>
      <c r="G15" s="9" t="s">
        <v>63</v>
      </c>
    </row>
    <row r="16" spans="1:7" ht="12" customHeight="1">
      <c r="A16" s="11"/>
      <c r="B16" s="25"/>
      <c r="C16" s="26"/>
      <c r="D16" s="14"/>
      <c r="E16" s="14"/>
      <c r="F16" s="14"/>
      <c r="G16" s="27"/>
    </row>
    <row r="17" spans="1:7" ht="12" customHeight="1">
      <c r="A17" s="11"/>
      <c r="B17" s="106" t="s">
        <v>61</v>
      </c>
      <c r="C17" s="107"/>
      <c r="D17" s="107"/>
      <c r="E17" s="107"/>
      <c r="F17" s="107"/>
      <c r="G17" s="107"/>
    </row>
    <row r="18" spans="1:7" ht="12" customHeight="1">
      <c r="A18" s="11"/>
      <c r="B18" s="13"/>
      <c r="C18" s="30"/>
      <c r="D18" s="30"/>
      <c r="E18" s="30"/>
      <c r="F18" s="13"/>
      <c r="G18" s="13"/>
    </row>
    <row r="19" spans="1:7" ht="12" customHeight="1">
      <c r="A19" s="11"/>
      <c r="B19" s="67" t="s">
        <v>10</v>
      </c>
      <c r="C19" s="31"/>
      <c r="D19" s="31"/>
      <c r="E19" s="31"/>
      <c r="F19" s="31"/>
      <c r="G19" s="31"/>
    </row>
    <row r="20" spans="1:7" ht="24" customHeight="1">
      <c r="A20" s="11"/>
      <c r="B20" s="70" t="s">
        <v>11</v>
      </c>
      <c r="C20" s="68" t="s">
        <v>12</v>
      </c>
      <c r="D20" s="68" t="s">
        <v>13</v>
      </c>
      <c r="E20" s="68" t="s">
        <v>14</v>
      </c>
      <c r="F20" s="68" t="s">
        <v>15</v>
      </c>
      <c r="G20" s="68" t="s">
        <v>16</v>
      </c>
    </row>
    <row r="21" spans="1:7" ht="12.75" customHeight="1">
      <c r="A21" s="11"/>
      <c r="B21" s="71" t="s">
        <v>83</v>
      </c>
      <c r="C21" s="72" t="s">
        <v>17</v>
      </c>
      <c r="D21" s="73">
        <v>5</v>
      </c>
      <c r="E21" s="72" t="s">
        <v>64</v>
      </c>
      <c r="F21" s="66">
        <v>30000</v>
      </c>
      <c r="G21" s="66">
        <f>(D21*F21)</f>
        <v>150000</v>
      </c>
    </row>
    <row r="22" spans="1:7" ht="26.25" customHeight="1">
      <c r="A22" s="11"/>
      <c r="B22" s="71" t="s">
        <v>67</v>
      </c>
      <c r="C22" s="72" t="s">
        <v>17</v>
      </c>
      <c r="D22" s="73">
        <v>1</v>
      </c>
      <c r="E22" s="72" t="s">
        <v>64</v>
      </c>
      <c r="F22" s="66">
        <v>30000</v>
      </c>
      <c r="G22" s="66">
        <f t="shared" ref="G22:G23" si="0">(D22*F22)</f>
        <v>30000</v>
      </c>
    </row>
    <row r="23" spans="1:7" ht="12.75" customHeight="1">
      <c r="A23" s="11"/>
      <c r="B23" s="71" t="s">
        <v>66</v>
      </c>
      <c r="C23" s="72" t="s">
        <v>17</v>
      </c>
      <c r="D23" s="73">
        <v>15</v>
      </c>
      <c r="E23" s="72" t="s">
        <v>64</v>
      </c>
      <c r="F23" s="66">
        <v>30000</v>
      </c>
      <c r="G23" s="66">
        <f t="shared" si="0"/>
        <v>450000</v>
      </c>
    </row>
    <row r="24" spans="1:7" ht="12.75" customHeight="1">
      <c r="A24" s="11"/>
      <c r="B24" s="77" t="s">
        <v>18</v>
      </c>
      <c r="C24" s="74"/>
      <c r="D24" s="74"/>
      <c r="E24" s="74"/>
      <c r="F24" s="75"/>
      <c r="G24" s="76">
        <f>SUM(G21:G23)</f>
        <v>630000</v>
      </c>
    </row>
    <row r="25" spans="1:7" ht="12" customHeight="1">
      <c r="A25" s="11"/>
      <c r="B25" s="34"/>
      <c r="C25" s="34"/>
      <c r="D25" s="34"/>
      <c r="E25" s="34"/>
      <c r="F25" s="36"/>
      <c r="G25" s="36"/>
    </row>
    <row r="26" spans="1:7" ht="12" customHeight="1">
      <c r="A26" s="11"/>
      <c r="B26" s="67" t="s">
        <v>19</v>
      </c>
      <c r="C26" s="37"/>
      <c r="D26" s="37"/>
      <c r="E26" s="37"/>
      <c r="F26" s="38"/>
      <c r="G26" s="38"/>
    </row>
    <row r="27" spans="1:7" ht="24" customHeight="1">
      <c r="A27" s="11"/>
      <c r="B27" s="78" t="s">
        <v>11</v>
      </c>
      <c r="C27" s="68" t="s">
        <v>12</v>
      </c>
      <c r="D27" s="68" t="s">
        <v>13</v>
      </c>
      <c r="E27" s="78" t="s">
        <v>14</v>
      </c>
      <c r="F27" s="68" t="s">
        <v>15</v>
      </c>
      <c r="G27" s="78" t="s">
        <v>16</v>
      </c>
    </row>
    <row r="28" spans="1:7" ht="12" customHeight="1">
      <c r="A28" s="11"/>
      <c r="B28" s="97" t="s">
        <v>81</v>
      </c>
      <c r="C28" s="80"/>
      <c r="D28" s="80"/>
      <c r="E28" s="80"/>
      <c r="F28" s="79"/>
      <c r="G28" s="79"/>
    </row>
    <row r="29" spans="1:7" ht="12" customHeight="1">
      <c r="A29" s="11"/>
      <c r="B29" s="77" t="s">
        <v>20</v>
      </c>
      <c r="C29" s="74"/>
      <c r="D29" s="74"/>
      <c r="E29" s="74"/>
      <c r="F29" s="75"/>
      <c r="G29" s="75"/>
    </row>
    <row r="30" spans="1:7" ht="12" customHeight="1">
      <c r="A30" s="11"/>
      <c r="B30" s="34"/>
      <c r="C30" s="34"/>
      <c r="D30" s="34"/>
      <c r="E30" s="34"/>
      <c r="F30" s="36"/>
      <c r="G30" s="36"/>
    </row>
    <row r="31" spans="1:7" ht="12" customHeight="1">
      <c r="A31" s="11"/>
      <c r="B31" s="67" t="s">
        <v>21</v>
      </c>
      <c r="C31" s="37"/>
      <c r="D31" s="37"/>
      <c r="E31" s="37"/>
      <c r="F31" s="38"/>
      <c r="G31" s="38"/>
    </row>
    <row r="32" spans="1:7" ht="24" customHeight="1">
      <c r="A32" s="11"/>
      <c r="B32" s="78" t="s">
        <v>11</v>
      </c>
      <c r="C32" s="78" t="s">
        <v>12</v>
      </c>
      <c r="D32" s="78" t="s">
        <v>13</v>
      </c>
      <c r="E32" s="78" t="s">
        <v>14</v>
      </c>
      <c r="F32" s="68" t="s">
        <v>15</v>
      </c>
      <c r="G32" s="78" t="s">
        <v>16</v>
      </c>
    </row>
    <row r="33" spans="1:11" ht="15">
      <c r="A33" s="11"/>
      <c r="B33" s="81" t="s">
        <v>88</v>
      </c>
      <c r="C33" s="82" t="s">
        <v>84</v>
      </c>
      <c r="D33" s="98">
        <v>1</v>
      </c>
      <c r="E33" s="82" t="s">
        <v>64</v>
      </c>
      <c r="F33" s="66">
        <v>195000</v>
      </c>
      <c r="G33" s="66">
        <f>F33*D33</f>
        <v>195000</v>
      </c>
    </row>
    <row r="34" spans="1:11" ht="12.75" customHeight="1">
      <c r="A34" s="11"/>
      <c r="B34" s="77" t="s">
        <v>22</v>
      </c>
      <c r="C34" s="83"/>
      <c r="D34" s="83"/>
      <c r="E34" s="83"/>
      <c r="F34" s="84"/>
      <c r="G34" s="76">
        <f>SUM(G33)</f>
        <v>195000</v>
      </c>
    </row>
    <row r="35" spans="1:11" ht="12" customHeight="1">
      <c r="A35" s="11"/>
      <c r="B35" s="13"/>
      <c r="C35" s="13"/>
      <c r="D35" s="13"/>
      <c r="E35" s="13"/>
      <c r="F35" s="29"/>
      <c r="G35" s="29"/>
    </row>
    <row r="36" spans="1:11" ht="12" customHeight="1">
      <c r="A36" s="11"/>
      <c r="B36" s="67" t="s">
        <v>23</v>
      </c>
      <c r="C36" s="32"/>
      <c r="D36" s="32"/>
      <c r="E36" s="32"/>
      <c r="F36" s="31"/>
      <c r="G36" s="31"/>
    </row>
    <row r="37" spans="1:11" ht="24" customHeight="1">
      <c r="A37" s="11"/>
      <c r="B37" s="68" t="s">
        <v>24</v>
      </c>
      <c r="C37" s="68" t="s">
        <v>25</v>
      </c>
      <c r="D37" s="68" t="s">
        <v>26</v>
      </c>
      <c r="E37" s="68" t="s">
        <v>14</v>
      </c>
      <c r="F37" s="68" t="s">
        <v>15</v>
      </c>
      <c r="G37" s="68" t="s">
        <v>16</v>
      </c>
      <c r="K37" s="2"/>
    </row>
    <row r="38" spans="1:11" ht="12.75" customHeight="1">
      <c r="A38" s="11"/>
      <c r="B38" s="3" t="s">
        <v>75</v>
      </c>
      <c r="C38" s="4" t="s">
        <v>56</v>
      </c>
      <c r="D38" s="5">
        <v>50</v>
      </c>
      <c r="E38" s="4" t="s">
        <v>57</v>
      </c>
      <c r="F38" s="6">
        <v>900</v>
      </c>
      <c r="G38" s="6">
        <f t="shared" ref="G38:G41" si="1">(D38*F38)</f>
        <v>45000</v>
      </c>
    </row>
    <row r="39" spans="1:11" ht="12.75" customHeight="1">
      <c r="A39" s="11"/>
      <c r="B39" s="3" t="s">
        <v>76</v>
      </c>
      <c r="C39" s="4" t="s">
        <v>58</v>
      </c>
      <c r="D39" s="5">
        <v>100</v>
      </c>
      <c r="E39" s="4" t="s">
        <v>57</v>
      </c>
      <c r="F39" s="6">
        <v>1000</v>
      </c>
      <c r="G39" s="6">
        <f t="shared" si="1"/>
        <v>100000</v>
      </c>
      <c r="J39" s="96"/>
    </row>
    <row r="40" spans="1:11" ht="12.75" customHeight="1">
      <c r="A40" s="11"/>
      <c r="B40" s="3" t="s">
        <v>77</v>
      </c>
      <c r="C40" s="4" t="s">
        <v>58</v>
      </c>
      <c r="D40" s="5">
        <v>50</v>
      </c>
      <c r="E40" s="4" t="s">
        <v>85</v>
      </c>
      <c r="F40" s="6">
        <v>1000</v>
      </c>
      <c r="G40" s="6">
        <f t="shared" si="1"/>
        <v>50000</v>
      </c>
    </row>
    <row r="41" spans="1:11" ht="12.75" customHeight="1">
      <c r="A41" s="11"/>
      <c r="B41" s="3" t="s">
        <v>78</v>
      </c>
      <c r="C41" s="4" t="s">
        <v>58</v>
      </c>
      <c r="D41" s="5">
        <v>100</v>
      </c>
      <c r="E41" s="4" t="s">
        <v>57</v>
      </c>
      <c r="F41" s="6">
        <v>680</v>
      </c>
      <c r="G41" s="6">
        <f t="shared" si="1"/>
        <v>68000</v>
      </c>
    </row>
    <row r="42" spans="1:11" ht="13.5" customHeight="1">
      <c r="A42" s="11"/>
      <c r="B42" s="77" t="s">
        <v>27</v>
      </c>
      <c r="C42" s="74"/>
      <c r="D42" s="74"/>
      <c r="E42" s="74"/>
      <c r="F42" s="75"/>
      <c r="G42" s="76">
        <f>SUM(G38:G41)</f>
        <v>263000</v>
      </c>
    </row>
    <row r="43" spans="1:11" ht="12" customHeight="1">
      <c r="A43" s="11"/>
      <c r="B43" s="34"/>
      <c r="C43" s="34"/>
      <c r="D43" s="34"/>
      <c r="E43" s="35"/>
      <c r="F43" s="36"/>
      <c r="G43" s="36"/>
    </row>
    <row r="44" spans="1:11" ht="12" customHeight="1">
      <c r="A44" s="11"/>
      <c r="B44" s="67" t="s">
        <v>28</v>
      </c>
      <c r="C44" s="37"/>
      <c r="D44" s="37"/>
      <c r="E44" s="37"/>
      <c r="F44" s="38"/>
      <c r="G44" s="38"/>
    </row>
    <row r="45" spans="1:11" ht="24" customHeight="1">
      <c r="A45" s="11"/>
      <c r="B45" s="78" t="s">
        <v>29</v>
      </c>
      <c r="C45" s="68" t="s">
        <v>25</v>
      </c>
      <c r="D45" s="68" t="s">
        <v>26</v>
      </c>
      <c r="E45" s="78" t="s">
        <v>14</v>
      </c>
      <c r="F45" s="68" t="s">
        <v>15</v>
      </c>
      <c r="G45" s="78" t="s">
        <v>16</v>
      </c>
    </row>
    <row r="46" spans="1:11" ht="13.5" customHeight="1">
      <c r="A46" s="11"/>
      <c r="B46" s="69" t="s">
        <v>87</v>
      </c>
      <c r="C46" s="4" t="s">
        <v>55</v>
      </c>
      <c r="D46" s="6">
        <v>2</v>
      </c>
      <c r="E46" s="72" t="s">
        <v>51</v>
      </c>
      <c r="F46" s="6">
        <v>300000</v>
      </c>
      <c r="G46" s="6">
        <f>(D46*F46)</f>
        <v>600000</v>
      </c>
    </row>
    <row r="47" spans="1:11" ht="13.5" customHeight="1">
      <c r="A47" s="11"/>
      <c r="B47" s="95" t="s">
        <v>89</v>
      </c>
      <c r="C47" s="4" t="s">
        <v>55</v>
      </c>
      <c r="D47" s="6">
        <v>8</v>
      </c>
      <c r="E47" s="72" t="s">
        <v>64</v>
      </c>
      <c r="F47" s="6">
        <v>200000</v>
      </c>
      <c r="G47" s="6">
        <f>F47*D47</f>
        <v>1600000</v>
      </c>
    </row>
    <row r="48" spans="1:11" ht="12.75" customHeight="1">
      <c r="A48" s="11"/>
      <c r="B48" s="69" t="s">
        <v>68</v>
      </c>
      <c r="C48" s="4" t="s">
        <v>86</v>
      </c>
      <c r="D48" s="6">
        <v>500</v>
      </c>
      <c r="E48" s="72" t="s">
        <v>59</v>
      </c>
      <c r="F48" s="6">
        <v>4000</v>
      </c>
      <c r="G48" s="6">
        <f t="shared" ref="G48" si="2">(D48*F48)</f>
        <v>2000000</v>
      </c>
    </row>
    <row r="49" spans="1:7" ht="13.5" customHeight="1">
      <c r="A49" s="11"/>
      <c r="B49" s="77" t="s">
        <v>30</v>
      </c>
      <c r="C49" s="74"/>
      <c r="D49" s="74"/>
      <c r="E49" s="74"/>
      <c r="F49" s="75"/>
      <c r="G49" s="76">
        <f>SUM(G46:G48)</f>
        <v>4200000</v>
      </c>
    </row>
    <row r="50" spans="1:7" ht="12" customHeight="1">
      <c r="A50" s="11"/>
      <c r="B50" s="34"/>
      <c r="C50" s="34"/>
      <c r="D50" s="34"/>
      <c r="E50" s="34"/>
      <c r="F50" s="36"/>
      <c r="G50" s="36"/>
    </row>
    <row r="51" spans="1:7" ht="12" customHeight="1">
      <c r="A51" s="11"/>
      <c r="B51" s="85" t="s">
        <v>31</v>
      </c>
      <c r="C51" s="86"/>
      <c r="D51" s="86"/>
      <c r="E51" s="86"/>
      <c r="F51" s="86"/>
      <c r="G51" s="87">
        <f>G24+G34+G42+G49</f>
        <v>5288000</v>
      </c>
    </row>
    <row r="52" spans="1:7" ht="12" customHeight="1">
      <c r="A52" s="11"/>
      <c r="B52" s="88" t="s">
        <v>32</v>
      </c>
      <c r="C52" s="33"/>
      <c r="D52" s="33"/>
      <c r="E52" s="33"/>
      <c r="F52" s="33"/>
      <c r="G52" s="89">
        <f>G51*0.05</f>
        <v>264400</v>
      </c>
    </row>
    <row r="53" spans="1:7" ht="12" customHeight="1">
      <c r="A53" s="11"/>
      <c r="B53" s="90" t="s">
        <v>33</v>
      </c>
      <c r="C53" s="39"/>
      <c r="D53" s="39"/>
      <c r="E53" s="39"/>
      <c r="F53" s="39"/>
      <c r="G53" s="91">
        <f>G52+G51</f>
        <v>5552400</v>
      </c>
    </row>
    <row r="54" spans="1:7" ht="12" customHeight="1">
      <c r="A54" s="11"/>
      <c r="B54" s="88" t="s">
        <v>34</v>
      </c>
      <c r="C54" s="33"/>
      <c r="D54" s="33"/>
      <c r="E54" s="33"/>
      <c r="F54" s="33"/>
      <c r="G54" s="89">
        <f>G12</f>
        <v>6600000</v>
      </c>
    </row>
    <row r="55" spans="1:7" ht="12" customHeight="1">
      <c r="A55" s="11"/>
      <c r="B55" s="92" t="s">
        <v>35</v>
      </c>
      <c r="C55" s="93"/>
      <c r="D55" s="93"/>
      <c r="E55" s="93"/>
      <c r="F55" s="93"/>
      <c r="G55" s="94">
        <f>G54-G53</f>
        <v>1047600</v>
      </c>
    </row>
    <row r="56" spans="1:7" ht="12" customHeight="1">
      <c r="A56" s="11"/>
      <c r="B56" s="17" t="s">
        <v>79</v>
      </c>
      <c r="C56" s="18"/>
      <c r="D56" s="18"/>
      <c r="E56" s="18"/>
      <c r="F56" s="18"/>
      <c r="G56" s="19"/>
    </row>
    <row r="57" spans="1:7" ht="12.75" customHeight="1" thickBot="1">
      <c r="A57" s="11"/>
      <c r="B57" s="16"/>
      <c r="C57" s="18"/>
      <c r="D57" s="18"/>
      <c r="E57" s="18"/>
      <c r="F57" s="18"/>
      <c r="G57" s="19"/>
    </row>
    <row r="58" spans="1:7" ht="12" customHeight="1">
      <c r="A58" s="11"/>
      <c r="B58" s="40" t="s">
        <v>80</v>
      </c>
      <c r="C58" s="41"/>
      <c r="D58" s="41"/>
      <c r="E58" s="41"/>
      <c r="F58" s="42"/>
      <c r="G58" s="19"/>
    </row>
    <row r="59" spans="1:7" ht="12" customHeight="1">
      <c r="A59" s="11"/>
      <c r="B59" s="43" t="s">
        <v>36</v>
      </c>
      <c r="C59" s="15"/>
      <c r="D59" s="15"/>
      <c r="E59" s="15"/>
      <c r="F59" s="44"/>
      <c r="G59" s="19"/>
    </row>
    <row r="60" spans="1:7" ht="12" customHeight="1">
      <c r="A60" s="11"/>
      <c r="B60" s="43" t="s">
        <v>37</v>
      </c>
      <c r="C60" s="15"/>
      <c r="D60" s="15"/>
      <c r="E60" s="15"/>
      <c r="F60" s="44"/>
      <c r="G60" s="19"/>
    </row>
    <row r="61" spans="1:7" ht="12" customHeight="1">
      <c r="A61" s="11"/>
      <c r="B61" s="43" t="s">
        <v>38</v>
      </c>
      <c r="C61" s="15"/>
      <c r="D61" s="15"/>
      <c r="E61" s="15"/>
      <c r="F61" s="44"/>
      <c r="G61" s="19"/>
    </row>
    <row r="62" spans="1:7" ht="12" customHeight="1">
      <c r="A62" s="11"/>
      <c r="B62" s="43" t="s">
        <v>39</v>
      </c>
      <c r="C62" s="15"/>
      <c r="D62" s="15"/>
      <c r="E62" s="15"/>
      <c r="F62" s="44"/>
      <c r="G62" s="19"/>
    </row>
    <row r="63" spans="1:7" ht="12" customHeight="1">
      <c r="A63" s="11"/>
      <c r="B63" s="43" t="s">
        <v>40</v>
      </c>
      <c r="C63" s="15"/>
      <c r="D63" s="15"/>
      <c r="E63" s="15"/>
      <c r="F63" s="44"/>
      <c r="G63" s="19"/>
    </row>
    <row r="64" spans="1:7" ht="12.75" customHeight="1" thickBot="1">
      <c r="A64" s="11"/>
      <c r="B64" s="45" t="s">
        <v>41</v>
      </c>
      <c r="C64" s="46"/>
      <c r="D64" s="46"/>
      <c r="E64" s="46"/>
      <c r="F64" s="47"/>
      <c r="G64" s="19"/>
    </row>
    <row r="65" spans="1:7" ht="12.75" customHeight="1">
      <c r="A65" s="11"/>
      <c r="B65" s="16"/>
      <c r="C65" s="15"/>
      <c r="D65" s="15"/>
      <c r="E65" s="15"/>
      <c r="F65" s="15"/>
      <c r="G65" s="19"/>
    </row>
    <row r="66" spans="1:7" ht="15" customHeight="1">
      <c r="A66" s="11"/>
      <c r="B66" s="99" t="s">
        <v>42</v>
      </c>
      <c r="C66" s="99"/>
      <c r="D66" s="48"/>
      <c r="E66" s="20"/>
      <c r="F66" s="20"/>
      <c r="G66" s="19"/>
    </row>
    <row r="67" spans="1:7" ht="12" customHeight="1">
      <c r="A67" s="11"/>
      <c r="B67" s="49" t="s">
        <v>29</v>
      </c>
      <c r="C67" s="49" t="s">
        <v>72</v>
      </c>
      <c r="D67" s="50" t="s">
        <v>43</v>
      </c>
      <c r="E67" s="20"/>
      <c r="F67" s="20"/>
      <c r="G67" s="19"/>
    </row>
    <row r="68" spans="1:7" ht="12" customHeight="1">
      <c r="A68" s="11"/>
      <c r="B68" s="51" t="s">
        <v>44</v>
      </c>
      <c r="C68" s="52">
        <f>G24</f>
        <v>630000</v>
      </c>
      <c r="D68" s="53">
        <f>(C68/C74)</f>
        <v>0.11346444780635401</v>
      </c>
      <c r="E68" s="20"/>
      <c r="F68" s="20"/>
      <c r="G68" s="19"/>
    </row>
    <row r="69" spans="1:7" ht="12" customHeight="1">
      <c r="A69" s="11"/>
      <c r="B69" s="51" t="s">
        <v>45</v>
      </c>
      <c r="C69" s="54">
        <v>0</v>
      </c>
      <c r="D69" s="53">
        <v>0</v>
      </c>
      <c r="E69" s="20"/>
      <c r="F69" s="20"/>
      <c r="G69" s="19"/>
    </row>
    <row r="70" spans="1:7" ht="12" customHeight="1">
      <c r="A70" s="11"/>
      <c r="B70" s="51" t="s">
        <v>46</v>
      </c>
      <c r="C70" s="52">
        <f>G34</f>
        <v>195000</v>
      </c>
      <c r="D70" s="53">
        <f>(C70/C74)</f>
        <v>3.5119948130538148E-2</v>
      </c>
      <c r="E70" s="20"/>
      <c r="F70" s="20"/>
      <c r="G70" s="19"/>
    </row>
    <row r="71" spans="1:7" ht="12" customHeight="1">
      <c r="A71" s="11"/>
      <c r="B71" s="51" t="s">
        <v>24</v>
      </c>
      <c r="C71" s="52">
        <f>G42</f>
        <v>263000</v>
      </c>
      <c r="D71" s="53">
        <f>(C71/C74)</f>
        <v>4.7366904401700168E-2</v>
      </c>
      <c r="E71" s="20"/>
      <c r="F71" s="20"/>
      <c r="G71" s="19"/>
    </row>
    <row r="72" spans="1:7" ht="12" customHeight="1">
      <c r="A72" s="11"/>
      <c r="B72" s="51" t="s">
        <v>47</v>
      </c>
      <c r="C72" s="55">
        <f>G49</f>
        <v>4200000</v>
      </c>
      <c r="D72" s="53">
        <f>(C72/C74)</f>
        <v>0.75642965204236001</v>
      </c>
      <c r="E72" s="21"/>
      <c r="F72" s="21"/>
      <c r="G72" s="19"/>
    </row>
    <row r="73" spans="1:7" ht="12" customHeight="1">
      <c r="A73" s="11"/>
      <c r="B73" s="51" t="s">
        <v>48</v>
      </c>
      <c r="C73" s="55">
        <f>G52</f>
        <v>264400</v>
      </c>
      <c r="D73" s="53">
        <f>(C73/C74)</f>
        <v>4.7619047619047616E-2</v>
      </c>
      <c r="E73" s="21"/>
      <c r="F73" s="21"/>
      <c r="G73" s="19"/>
    </row>
    <row r="74" spans="1:7" ht="12.75" customHeight="1">
      <c r="A74" s="11"/>
      <c r="B74" s="49" t="s">
        <v>73</v>
      </c>
      <c r="C74" s="56">
        <f>SUM(C68:C73)</f>
        <v>5552400</v>
      </c>
      <c r="D74" s="57">
        <f>SUM(D68:D73)</f>
        <v>1</v>
      </c>
      <c r="E74" s="21"/>
      <c r="F74" s="21"/>
      <c r="G74" s="19"/>
    </row>
    <row r="75" spans="1:7" ht="12" customHeight="1">
      <c r="A75" s="11"/>
      <c r="B75" s="16"/>
      <c r="C75" s="18"/>
      <c r="D75" s="18"/>
      <c r="E75" s="18"/>
      <c r="F75" s="18"/>
      <c r="G75" s="19"/>
    </row>
    <row r="76" spans="1:7" ht="12.75" customHeight="1">
      <c r="A76" s="11"/>
      <c r="B76" s="22"/>
      <c r="C76" s="18"/>
      <c r="D76" s="18"/>
      <c r="E76" s="18"/>
      <c r="F76" s="18"/>
      <c r="G76" s="19"/>
    </row>
    <row r="77" spans="1:7" ht="12" customHeight="1">
      <c r="A77" s="11"/>
      <c r="B77" s="58"/>
      <c r="C77" s="59" t="s">
        <v>69</v>
      </c>
      <c r="D77" s="58"/>
      <c r="E77" s="58"/>
      <c r="F77" s="21"/>
      <c r="G77" s="19"/>
    </row>
    <row r="78" spans="1:7" ht="12" customHeight="1">
      <c r="A78" s="11"/>
      <c r="B78" s="49" t="s">
        <v>74</v>
      </c>
      <c r="C78" s="60">
        <v>2000</v>
      </c>
      <c r="D78" s="60">
        <v>3000</v>
      </c>
      <c r="E78" s="60">
        <v>4000</v>
      </c>
      <c r="F78" s="23"/>
      <c r="G78" s="24"/>
    </row>
    <row r="79" spans="1:7" ht="12.75" customHeight="1">
      <c r="A79" s="11"/>
      <c r="B79" s="49" t="s">
        <v>70</v>
      </c>
      <c r="C79" s="60">
        <f>(G53/C78)</f>
        <v>2776.2</v>
      </c>
      <c r="D79" s="60">
        <f>(G53/3000)</f>
        <v>1850.8</v>
      </c>
      <c r="E79" s="60">
        <f>(G53/E78)</f>
        <v>1388.1</v>
      </c>
      <c r="F79" s="23"/>
      <c r="G79" s="24"/>
    </row>
    <row r="80" spans="1:7" ht="15.6" customHeight="1">
      <c r="A80" s="11"/>
      <c r="B80" s="17" t="s">
        <v>49</v>
      </c>
      <c r="C80" s="15"/>
      <c r="D80" s="15"/>
      <c r="E80" s="15"/>
      <c r="F80" s="15"/>
      <c r="G80" s="15"/>
    </row>
    <row r="81" spans="2:7" ht="11.25" customHeight="1">
      <c r="B81" s="28"/>
      <c r="C81" s="28"/>
      <c r="D81" s="28"/>
      <c r="E81" s="28"/>
      <c r="F81" s="28"/>
      <c r="G81" s="28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2022-07-26T15:34:29Z</dcterms:modified>
</cp:coreProperties>
</file>