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MARCHIGUE\junio marchigue\"/>
    </mc:Choice>
  </mc:AlternateContent>
  <bookViews>
    <workbookView xWindow="0" yWindow="0" windowWidth="19200" windowHeight="5595"/>
  </bookViews>
  <sheets>
    <sheet name="BOVINO CARNE" sheetId="1" r:id="rId1"/>
  </sheets>
  <definedNames>
    <definedName name="_xlnm.Print_Area" localSheetId="0">'BOVINO CARNE'!$A$2:$G$89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54" i="1" l="1"/>
  <c r="G56" i="1"/>
  <c r="G57" i="1" l="1"/>
  <c r="G49" i="1"/>
  <c r="G21" i="1" l="1"/>
  <c r="G22" i="1"/>
  <c r="G23" i="1"/>
  <c r="G24" i="1"/>
  <c r="G25" i="1"/>
  <c r="G41" i="1"/>
  <c r="G42" i="1"/>
  <c r="G43" i="1"/>
  <c r="G44" i="1"/>
  <c r="G45" i="1"/>
  <c r="G47" i="1"/>
  <c r="G48" i="1"/>
  <c r="G31" i="1"/>
  <c r="G36" i="1"/>
  <c r="C79" i="1" s="1"/>
  <c r="G12" i="1"/>
  <c r="G62" i="1" s="1"/>
  <c r="G26" i="1" l="1"/>
  <c r="G50" i="1"/>
  <c r="C77" i="1" l="1"/>
  <c r="G59" i="1"/>
  <c r="C80" i="1"/>
  <c r="C81" i="1" l="1"/>
  <c r="G60" i="1"/>
  <c r="G61" i="1" s="1"/>
  <c r="C88" i="1" s="1"/>
  <c r="E88" i="1" l="1"/>
  <c r="D88" i="1"/>
  <c r="G63" i="1"/>
  <c r="C82" i="1"/>
  <c r="C83" i="1" l="1"/>
  <c r="D82" i="1" s="1"/>
  <c r="D77" i="1" l="1"/>
  <c r="D80" i="1"/>
  <c r="D79" i="1"/>
  <c r="D81" i="1"/>
  <c r="D83" i="1" l="1"/>
</calcChain>
</file>

<file path=xl/sharedStrings.xml><?xml version="1.0" encoding="utf-8"?>
<sst xmlns="http://schemas.openxmlformats.org/spreadsheetml/2006/main" count="145" uniqueCount="106">
  <si>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</si>
  <si>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</si>
  <si>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</si>
  <si>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</si>
  <si>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</si>
  <si>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</si>
  <si>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</si>
  <si>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</si>
  <si>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</si>
  <si>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</si>
  <si>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</si>
  <si>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</si>
  <si>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</si>
  <si>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</si>
  <si>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</si>
  <si>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</si>
  <si>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</si>
  <si>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</si>
  <si>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</si>
  <si>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</si>
  <si>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</si>
  <si>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</si>
  <si>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</si>
  <si>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</si>
  <si>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</si>
  <si>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</si>
  <si>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</si>
  <si>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</si>
  <si>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</si>
  <si>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</si>
  <si>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</si>
  <si>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</si>
  <si>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</si>
  <si>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</si>
  <si>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</si>
  <si>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</si>
  <si>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</si>
  <si>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</si>
  <si>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</si>
  <si>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</si>
  <si>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</si>
  <si>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</si>
  <si>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</si>
  <si>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</si>
  <si>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</si>
  <si>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</si>
  <si>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</si>
  <si>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</si>
  <si>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</si>
  <si>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</si>
  <si>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</si>
  <si>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DIIO</t>
  </si>
  <si>
    <t>mts3</t>
  </si>
  <si>
    <t>ESCENARIOS COSTO UNITARIO  ($/kg)</t>
  </si>
  <si>
    <t>PRECIO ESPERADO ($/kg)</t>
  </si>
  <si>
    <t>Costo unitario ($/kg) (*)</t>
  </si>
  <si>
    <t xml:space="preserve">Bovinos de Carne </t>
  </si>
  <si>
    <t>Marchigue</t>
  </si>
  <si>
    <t xml:space="preserve">Mercado Regional </t>
  </si>
  <si>
    <t>Sequía, Heladas, Incendios</t>
  </si>
  <si>
    <t>Anual</t>
  </si>
  <si>
    <t xml:space="preserve">Manejo sanitario otoño </t>
  </si>
  <si>
    <t xml:space="preserve">Manejo sanitario primavera </t>
  </si>
  <si>
    <t xml:space="preserve">Suplementacion invernal </t>
  </si>
  <si>
    <t xml:space="preserve">Identificación de animal </t>
  </si>
  <si>
    <t>MEDICAMENTOS VETERINARIOS</t>
  </si>
  <si>
    <t>Vacuna clostridial</t>
  </si>
  <si>
    <t>Antiparasitario inyectable</t>
  </si>
  <si>
    <t>Antiparasitario oral</t>
  </si>
  <si>
    <t xml:space="preserve">Avena grano </t>
  </si>
  <si>
    <t>Mantención predial</t>
  </si>
  <si>
    <t>UNIDAD</t>
  </si>
  <si>
    <t>Lt</t>
  </si>
  <si>
    <t>Marzo-Abril</t>
  </si>
  <si>
    <t>Abril-Agosto</t>
  </si>
  <si>
    <t xml:space="preserve">Otoño y Primavera </t>
  </si>
  <si>
    <t xml:space="preserve">Otoño  </t>
  </si>
  <si>
    <t>Primavera</t>
  </si>
  <si>
    <t>ALIMENTACION</t>
  </si>
  <si>
    <t>Botiquín para emergencia</t>
  </si>
  <si>
    <t>Cama broiler</t>
  </si>
  <si>
    <t>Anual, según requerimiento</t>
  </si>
  <si>
    <t>1.  Precios de insumos y productos se expresan con IVA.</t>
  </si>
  <si>
    <t>4.  Los insumos considerados (tipo y dosis) son sólo referenciales y corresponden a la agencia de área en particular.</t>
  </si>
  <si>
    <t>7.  El rendimiento (kg) esperado corresponde a crias destetadas y terneros en engorda, en relacion a 50% respectivamente.</t>
  </si>
  <si>
    <t>3.  Precio esperado por ventas corresponde al producto colocado en el domicilio del vendedor.</t>
  </si>
  <si>
    <t>Agosto - Noviembre</t>
  </si>
  <si>
    <t>Marchigue, Pichilemu, La Estrella</t>
  </si>
  <si>
    <t>RENDIMIENTO (kg carne / 17 terneros)</t>
  </si>
  <si>
    <t>Ha</t>
  </si>
  <si>
    <t>Pradera suplementaria (Avena Forrajera)</t>
  </si>
  <si>
    <t>Mayo - Junio</t>
  </si>
  <si>
    <t>Comision y gastos Feria (limpieza de corrales, camion, etc)</t>
  </si>
  <si>
    <t>Asesoria Veterinario</t>
  </si>
  <si>
    <t>6.  El  costo de la mano de obra incluye impuestos e  imposiciones.</t>
  </si>
  <si>
    <t>2.  Precio de Insumos corresponde a  precios  colocados en el predio.</t>
  </si>
  <si>
    <t>5.  El costo de la maquinaria incluye costo del operador, combustible y  arriendo de la maquinaria propiamente tal.</t>
  </si>
  <si>
    <t>Mestizo, Clavel, Angus, Herford</t>
  </si>
  <si>
    <t>Rendimiento (kg carne / 17 terneros)</t>
  </si>
  <si>
    <t>$/Plantel 17 terneros</t>
  </si>
  <si>
    <t>Movilización (traslado a feria y mano de obra)</t>
  </si>
  <si>
    <t xml:space="preserve">COSTOS DIRECTOS DE PRODUCCIÓN 17 TERNEROS (PLANTEL BOVINO DE 20 VIENTRES) (INCLUYE IVA) </t>
  </si>
  <si>
    <t>Febrero 2022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</si>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</sst>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color rgb="FF000000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6" fontId="3" fillId="0" borderId="12" applyFont="0" applyFill="0" applyBorder="0" applyAlignment="0" applyProtection="0"/>
  </cellStyleXfs>
  <cellXfs count="132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49" fontId="1" fillId="2" borderId="30" xfId="0" applyNumberFormat="1" applyFont="1" applyFill="1" applyBorder="1" applyAlignment="1">
      <alignment vertical="center" wrapText="1"/>
    </xf>
    <xf numFmtId="49" fontId="1" fillId="2" borderId="30" xfId="0" applyNumberFormat="1" applyFont="1" applyFill="1" applyBorder="1" applyAlignment="1">
      <alignment horizontal="center" vertical="center"/>
    </xf>
    <xf numFmtId="49" fontId="1" fillId="2" borderId="30" xfId="0" applyNumberFormat="1" applyFont="1" applyFill="1" applyBorder="1" applyAlignment="1">
      <alignment horizontal="center" vertical="center" wrapText="1"/>
    </xf>
    <xf numFmtId="3" fontId="1" fillId="2" borderId="30" xfId="0" applyNumberFormat="1" applyFont="1" applyFill="1" applyBorder="1" applyAlignment="1">
      <alignment horizontal="center" vertical="center"/>
    </xf>
    <xf numFmtId="3" fontId="1" fillId="2" borderId="30" xfId="0" applyNumberFormat="1" applyFont="1" applyFill="1" applyBorder="1" applyAlignment="1">
      <alignment horizontal="right" vertical="center"/>
    </xf>
    <xf numFmtId="49" fontId="2" fillId="2" borderId="30" xfId="0" applyNumberFormat="1" applyFont="1" applyFill="1" applyBorder="1" applyAlignment="1">
      <alignment wrapText="1"/>
    </xf>
    <xf numFmtId="49" fontId="1" fillId="2" borderId="30" xfId="0" applyNumberFormat="1" applyFont="1" applyFill="1" applyBorder="1" applyAlignment="1">
      <alignment wrapText="1"/>
    </xf>
    <xf numFmtId="49" fontId="1" fillId="2" borderId="30" xfId="0" applyNumberFormat="1" applyFont="1" applyFill="1" applyBorder="1" applyAlignment="1">
      <alignment horizontal="center" wrapText="1"/>
    </xf>
    <xf numFmtId="0" fontId="1" fillId="2" borderId="30" xfId="0" applyNumberFormat="1" applyFont="1" applyFill="1" applyBorder="1" applyAlignment="1">
      <alignment horizontal="center" vertical="center" wrapText="1"/>
    </xf>
    <xf numFmtId="3" fontId="1" fillId="2" borderId="30" xfId="0" applyNumberFormat="1" applyFont="1" applyFill="1" applyBorder="1" applyAlignment="1">
      <alignment horizontal="center" vertical="center" wrapText="1"/>
    </xf>
    <xf numFmtId="3" fontId="1" fillId="2" borderId="30" xfId="0" applyNumberFormat="1" applyFont="1" applyFill="1" applyBorder="1" applyAlignment="1">
      <alignment horizontal="right" vertical="center" wrapText="1"/>
    </xf>
    <xf numFmtId="49" fontId="1" fillId="0" borderId="30" xfId="0" applyNumberFormat="1" applyFont="1" applyFill="1" applyBorder="1" applyAlignment="1"/>
    <xf numFmtId="0" fontId="1" fillId="2" borderId="30" xfId="0" applyFont="1" applyFill="1" applyBorder="1" applyAlignment="1">
      <alignment horizontal="center" vertical="center"/>
    </xf>
    <xf numFmtId="3" fontId="1" fillId="0" borderId="30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 wrapText="1"/>
    </xf>
    <xf numFmtId="3" fontId="1" fillId="0" borderId="30" xfId="0" applyNumberFormat="1" applyFont="1" applyFill="1" applyBorder="1" applyAlignment="1">
      <alignment horizontal="right" vertical="center"/>
    </xf>
    <xf numFmtId="0" fontId="4" fillId="0" borderId="30" xfId="0" applyFont="1" applyFill="1" applyBorder="1" applyAlignment="1">
      <alignment vertical="center" wrapText="1"/>
    </xf>
    <xf numFmtId="0" fontId="4" fillId="0" borderId="30" xfId="0" applyFont="1" applyFill="1" applyBorder="1" applyAlignment="1">
      <alignment horizontal="center" vertical="center" wrapText="1"/>
    </xf>
    <xf numFmtId="3" fontId="4" fillId="0" borderId="30" xfId="1" applyNumberFormat="1" applyFont="1" applyFill="1" applyBorder="1" applyAlignment="1">
      <alignment horizontal="center" vertical="center" wrapText="1"/>
    </xf>
    <xf numFmtId="3" fontId="4" fillId="0" borderId="30" xfId="1" applyNumberFormat="1" applyFont="1" applyFill="1" applyBorder="1" applyAlignment="1">
      <alignment horizontal="right" vertical="center" wrapText="1"/>
    </xf>
    <xf numFmtId="0" fontId="1" fillId="2" borderId="13" xfId="0" applyFont="1" applyFill="1" applyBorder="1" applyAlignment="1"/>
    <xf numFmtId="0" fontId="1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36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7" fillId="5" borderId="30" xfId="0" applyNumberFormat="1" applyFont="1" applyFill="1" applyBorder="1" applyAlignment="1">
      <alignment vertical="center"/>
    </xf>
    <xf numFmtId="0" fontId="1" fillId="2" borderId="34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49" fontId="7" fillId="3" borderId="30" xfId="0" applyNumberFormat="1" applyFont="1" applyFill="1" applyBorder="1" applyAlignment="1">
      <alignment horizontal="center" vertical="center" wrapText="1"/>
    </xf>
    <xf numFmtId="49" fontId="6" fillId="3" borderId="30" xfId="0" applyNumberFormat="1" applyFont="1" applyFill="1" applyBorder="1" applyAlignment="1">
      <alignment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vertical="center"/>
    </xf>
    <xf numFmtId="3" fontId="6" fillId="3" borderId="30" xfId="0" applyNumberFormat="1" applyFont="1" applyFill="1" applyBorder="1" applyAlignment="1">
      <alignment vertical="center"/>
    </xf>
    <xf numFmtId="0" fontId="1" fillId="2" borderId="35" xfId="0" applyFont="1" applyFill="1" applyBorder="1" applyAlignment="1"/>
    <xf numFmtId="0" fontId="1" fillId="2" borderId="32" xfId="0" applyFont="1" applyFill="1" applyBorder="1" applyAlignment="1"/>
    <xf numFmtId="3" fontId="1" fillId="2" borderId="32" xfId="0" applyNumberFormat="1" applyFont="1" applyFill="1" applyBorder="1" applyAlignment="1"/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49" fontId="7" fillId="3" borderId="30" xfId="0" applyNumberFormat="1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/>
    </xf>
    <xf numFmtId="3" fontId="1" fillId="2" borderId="30" xfId="0" applyNumberFormat="1" applyFont="1" applyFill="1" applyBorder="1" applyAlignment="1">
      <alignment vertical="center"/>
    </xf>
    <xf numFmtId="0" fontId="1" fillId="0" borderId="12" xfId="0" applyNumberFormat="1" applyFont="1" applyBorder="1" applyAlignment="1"/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32" xfId="0" applyFont="1" applyFill="1" applyBorder="1" applyAlignment="1">
      <alignment horizontal="center"/>
    </xf>
    <xf numFmtId="0" fontId="1" fillId="2" borderId="37" xfId="0" applyFont="1" applyFill="1" applyBorder="1" applyAlignment="1"/>
    <xf numFmtId="0" fontId="1" fillId="0" borderId="12" xfId="0" applyFont="1" applyBorder="1" applyAlignment="1"/>
    <xf numFmtId="0" fontId="1" fillId="2" borderId="38" xfId="0" applyFont="1" applyFill="1" applyBorder="1" applyAlignment="1"/>
    <xf numFmtId="0" fontId="1" fillId="2" borderId="31" xfId="0" applyFont="1" applyFill="1" applyBorder="1" applyAlignment="1"/>
    <xf numFmtId="3" fontId="1" fillId="2" borderId="35" xfId="0" applyNumberFormat="1" applyFont="1" applyFill="1" applyBorder="1" applyAlignment="1"/>
    <xf numFmtId="0" fontId="7" fillId="5" borderId="30" xfId="0" applyFont="1" applyFill="1" applyBorder="1" applyAlignment="1">
      <alignment vertical="center"/>
    </xf>
    <xf numFmtId="164" fontId="7" fillId="5" borderId="30" xfId="0" applyNumberFormat="1" applyFont="1" applyFill="1" applyBorder="1" applyAlignment="1">
      <alignment vertical="center"/>
    </xf>
    <xf numFmtId="49" fontId="7" fillId="3" borderId="30" xfId="0" applyNumberFormat="1" applyFont="1" applyFill="1" applyBorder="1" applyAlignment="1">
      <alignment vertical="center"/>
    </xf>
    <xf numFmtId="0" fontId="7" fillId="3" borderId="30" xfId="0" applyFont="1" applyFill="1" applyBorder="1" applyAlignment="1">
      <alignment vertical="center"/>
    </xf>
    <xf numFmtId="164" fontId="7" fillId="3" borderId="30" xfId="0" applyNumberFormat="1" applyFont="1" applyFill="1" applyBorder="1" applyAlignment="1">
      <alignment vertical="center"/>
    </xf>
    <xf numFmtId="164" fontId="1" fillId="0" borderId="0" xfId="0" applyNumberFormat="1" applyFont="1" applyAlignment="1"/>
    <xf numFmtId="164" fontId="7" fillId="6" borderId="30" xfId="0" applyNumberFormat="1" applyFont="1" applyFill="1" applyBorder="1" applyAlignment="1">
      <alignment vertical="center"/>
    </xf>
    <xf numFmtId="49" fontId="1" fillId="2" borderId="12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164" fontId="7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21" xfId="0" applyFont="1" applyFill="1" applyBorder="1" applyAlignment="1"/>
    <xf numFmtId="49" fontId="1" fillId="2" borderId="22" xfId="0" applyNumberFormat="1" applyFont="1" applyFill="1" applyBorder="1" applyAlignment="1">
      <alignment vertical="center"/>
    </xf>
    <xf numFmtId="0" fontId="1" fillId="2" borderId="12" xfId="0" applyFont="1" applyFill="1" applyBorder="1" applyAlignment="1"/>
    <xf numFmtId="0" fontId="1" fillId="2" borderId="23" xfId="0" applyFont="1" applyFill="1" applyBorder="1" applyAlignment="1"/>
    <xf numFmtId="49" fontId="1" fillId="2" borderId="24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0" fontId="1" fillId="2" borderId="26" xfId="0" applyFont="1" applyFill="1" applyBorder="1" applyAlignment="1"/>
    <xf numFmtId="0" fontId="1" fillId="7" borderId="12" xfId="0" applyFont="1" applyFill="1" applyBorder="1" applyAlignment="1"/>
    <xf numFmtId="49" fontId="2" fillId="8" borderId="39" xfId="0" applyNumberFormat="1" applyFont="1" applyFill="1" applyBorder="1" applyAlignment="1">
      <alignment vertical="center"/>
    </xf>
    <xf numFmtId="49" fontId="2" fillId="8" borderId="40" xfId="0" applyNumberFormat="1" applyFont="1" applyFill="1" applyBorder="1" applyAlignment="1">
      <alignment vertical="center"/>
    </xf>
    <xf numFmtId="49" fontId="1" fillId="8" borderId="41" xfId="0" applyNumberFormat="1" applyFont="1" applyFill="1" applyBorder="1" applyAlignment="1"/>
    <xf numFmtId="49" fontId="2" fillId="2" borderId="14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9" fontId="1" fillId="2" borderId="15" xfId="0" applyNumberFormat="1" applyFont="1" applyFill="1" applyBorder="1" applyAlignment="1"/>
    <xf numFmtId="0" fontId="2" fillId="2" borderId="6" xfId="0" applyNumberFormat="1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vertical="center"/>
    </xf>
    <xf numFmtId="0" fontId="7" fillId="7" borderId="12" xfId="0" applyFont="1" applyFill="1" applyBorder="1" applyAlignment="1">
      <alignment vertical="center"/>
    </xf>
    <xf numFmtId="49" fontId="2" fillId="8" borderId="16" xfId="0" applyNumberFormat="1" applyFont="1" applyFill="1" applyBorder="1" applyAlignment="1">
      <alignment vertical="center"/>
    </xf>
    <xf numFmtId="165" fontId="2" fillId="8" borderId="17" xfId="0" applyNumberFormat="1" applyFont="1" applyFill="1" applyBorder="1" applyAlignment="1">
      <alignment vertical="center"/>
    </xf>
    <xf numFmtId="9" fontId="2" fillId="8" borderId="18" xfId="0" applyNumberFormat="1" applyFont="1" applyFill="1" applyBorder="1" applyAlignment="1">
      <alignment vertical="center"/>
    </xf>
    <xf numFmtId="49" fontId="2" fillId="8" borderId="27" xfId="0" applyNumberFormat="1" applyFont="1" applyFill="1" applyBorder="1" applyAlignment="1">
      <alignment vertical="center" wrapText="1"/>
    </xf>
    <xf numFmtId="3" fontId="2" fillId="8" borderId="28" xfId="0" applyNumberFormat="1" applyFont="1" applyFill="1" applyBorder="1" applyAlignment="1">
      <alignment vertical="center"/>
    </xf>
    <xf numFmtId="3" fontId="2" fillId="8" borderId="29" xfId="0" applyNumberFormat="1" applyFont="1" applyFill="1" applyBorder="1" applyAlignment="1">
      <alignment vertical="center"/>
    </xf>
    <xf numFmtId="0" fontId="2" fillId="7" borderId="12" xfId="0" applyFont="1" applyFill="1" applyBorder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165" fontId="2" fillId="8" borderId="18" xfId="0" applyNumberFormat="1" applyFont="1" applyFill="1" applyBorder="1" applyAlignment="1">
      <alignment vertical="center"/>
    </xf>
    <xf numFmtId="49" fontId="10" fillId="9" borderId="42" xfId="0" applyNumberFormat="1" applyFont="1" applyFill="1" applyBorder="1" applyAlignment="1">
      <alignment horizontal="center" vertical="center"/>
    </xf>
    <xf numFmtId="49" fontId="10" fillId="9" borderId="43" xfId="0" applyNumberFormat="1" applyFont="1" applyFill="1" applyBorder="1" applyAlignment="1">
      <alignment horizontal="center" vertical="center"/>
    </xf>
    <xf numFmtId="49" fontId="10" fillId="9" borderId="44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7" fillId="3" borderId="6" xfId="0" applyNumberFormat="1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horizontal="left"/>
    </xf>
    <xf numFmtId="49" fontId="1" fillId="0" borderId="30" xfId="0" applyNumberFormat="1" applyFont="1" applyFill="1" applyBorder="1" applyAlignment="1">
      <alignment horizontal="center" vertical="center"/>
    </xf>
    <xf numFmtId="0" fontId="1" fillId="0" borderId="30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left" vertical="center"/>
    </xf>
    <xf numFmtId="49" fontId="1" fillId="0" borderId="30" xfId="0" applyNumberFormat="1" applyFont="1" applyFill="1" applyBorder="1" applyAlignment="1">
      <alignment vertical="center"/>
    </xf>
    <xf numFmtId="49" fontId="1" fillId="0" borderId="30" xfId="0" applyNumberFormat="1" applyFont="1" applyFill="1" applyBorder="1" applyAlignment="1">
      <alignment horizontal="center" vertical="center" wrapText="1"/>
    </xf>
    <xf numFmtId="0" fontId="1" fillId="0" borderId="30" xfId="0" applyNumberFormat="1" applyFont="1" applyFill="1" applyBorder="1" applyAlignment="1">
      <alignment vertical="center"/>
    </xf>
    <xf numFmtId="0" fontId="1" fillId="0" borderId="30" xfId="0" applyNumberFormat="1" applyFont="1" applyFill="1" applyBorder="1" applyAlignment="1">
      <alignment horizontal="left" vertical="center" wrapText="1"/>
    </xf>
  </cellXfs>
  <cellStyles count="2"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390525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zoomScale="124" zoomScaleNormal="124" workbookViewId="0">
      <selection activeCell="A2" sqref="A2:G89"/>
    </sheetView>
  </sheetViews>
  <sheetFormatPr baseColWidth="10" defaultColWidth="10.85546875" defaultRowHeight="11.25" customHeight="1" x14ac:dyDescent="0.25"/>
  <cols>
    <col min="1" max="1" width="4.42578125" style="34" customWidth="1"/>
    <col min="2" max="2" width="22.42578125" style="34" customWidth="1"/>
    <col min="3" max="3" width="19.42578125" style="34" customWidth="1"/>
    <col min="4" max="4" width="9.42578125" style="34" customWidth="1"/>
    <col min="5" max="5" width="15.5703125" style="34" customWidth="1"/>
    <col min="6" max="6" width="11" style="34" customWidth="1"/>
    <col min="7" max="7" width="13.28515625" style="34" customWidth="1"/>
    <col min="8" max="255" width="10.85546875" style="34" customWidth="1"/>
    <col min="256" max="16384" width="10.85546875" style="35"/>
  </cols>
  <sheetData>
    <row r="1" spans="1:7" ht="15" customHeight="1" x14ac:dyDescent="0.25">
      <c r="A1" s="33"/>
      <c r="B1" s="33"/>
      <c r="C1" s="33"/>
      <c r="D1" s="33"/>
      <c r="E1" s="33"/>
      <c r="F1" s="33"/>
      <c r="G1" s="33"/>
    </row>
    <row r="2" spans="1:7" ht="15" customHeight="1" x14ac:dyDescent="0.25">
      <c r="A2" s="33"/>
      <c r="B2" s="33"/>
      <c r="C2" s="33"/>
      <c r="D2" s="33"/>
      <c r="E2" s="33"/>
      <c r="F2" s="33"/>
      <c r="G2" s="33"/>
    </row>
    <row r="3" spans="1:7" ht="15" customHeight="1" x14ac:dyDescent="0.25">
      <c r="A3" s="33"/>
      <c r="B3" s="33"/>
      <c r="C3" s="33"/>
      <c r="D3" s="33"/>
      <c r="E3" s="33"/>
      <c r="F3" s="33"/>
      <c r="G3" s="33"/>
    </row>
    <row r="4" spans="1:7" ht="15" customHeight="1" x14ac:dyDescent="0.25">
      <c r="A4" s="33"/>
      <c r="B4" s="33"/>
      <c r="C4" s="33"/>
      <c r="D4" s="33"/>
      <c r="E4" s="33"/>
      <c r="F4" s="33"/>
      <c r="G4" s="33"/>
    </row>
    <row r="5" spans="1:7" ht="15" customHeight="1" x14ac:dyDescent="0.25">
      <c r="A5" s="33"/>
      <c r="B5" s="33"/>
      <c r="C5" s="33"/>
      <c r="D5" s="33"/>
      <c r="E5" s="33"/>
      <c r="F5" s="33"/>
      <c r="G5" s="33"/>
    </row>
    <row r="6" spans="1:7" ht="15" customHeight="1" x14ac:dyDescent="0.25">
      <c r="A6" s="33"/>
      <c r="B6" s="33"/>
      <c r="C6" s="33"/>
      <c r="D6" s="33"/>
      <c r="E6" s="33"/>
      <c r="F6" s="33"/>
      <c r="G6" s="33"/>
    </row>
    <row r="7" spans="1:7" ht="15" customHeight="1" x14ac:dyDescent="0.25">
      <c r="A7" s="33"/>
      <c r="B7" s="33"/>
      <c r="C7" s="33"/>
      <c r="D7" s="33"/>
      <c r="E7" s="33"/>
      <c r="F7" s="33"/>
      <c r="G7" s="33"/>
    </row>
    <row r="8" spans="1:7" ht="15" customHeight="1" x14ac:dyDescent="0.25">
      <c r="A8" s="33"/>
      <c r="B8" s="36"/>
      <c r="C8" s="37"/>
      <c r="D8" s="33"/>
      <c r="E8" s="37"/>
      <c r="F8" s="37"/>
      <c r="G8" s="37"/>
    </row>
    <row r="9" spans="1:7" ht="26.25" customHeight="1" x14ac:dyDescent="0.25">
      <c r="A9" s="38"/>
      <c r="B9" s="39" t="s">
        <v>0</v>
      </c>
      <c r="C9" s="4" t="s">
        <v>56</v>
      </c>
      <c r="D9" s="40"/>
      <c r="E9" s="118" t="s">
        <v>88</v>
      </c>
      <c r="F9" s="119"/>
      <c r="G9" s="3">
        <v>4318</v>
      </c>
    </row>
    <row r="10" spans="1:7" ht="38.25" customHeight="1" x14ac:dyDescent="0.25">
      <c r="A10" s="38"/>
      <c r="B10" s="1" t="s">
        <v>1</v>
      </c>
      <c r="C10" s="2" t="s">
        <v>97</v>
      </c>
      <c r="D10" s="40"/>
      <c r="E10" s="116" t="s">
        <v>2</v>
      </c>
      <c r="F10" s="117"/>
      <c r="G10" s="4" t="s">
        <v>102</v>
      </c>
    </row>
    <row r="11" spans="1:7" ht="18" customHeight="1" x14ac:dyDescent="0.25">
      <c r="A11" s="38"/>
      <c r="B11" s="1" t="s">
        <v>3</v>
      </c>
      <c r="C11" s="4" t="s">
        <v>4</v>
      </c>
      <c r="D11" s="40"/>
      <c r="E11" s="116" t="s">
        <v>54</v>
      </c>
      <c r="F11" s="117"/>
      <c r="G11" s="3">
        <v>1631</v>
      </c>
    </row>
    <row r="12" spans="1:7" ht="11.25" customHeight="1" x14ac:dyDescent="0.25">
      <c r="A12" s="38"/>
      <c r="B12" s="1" t="s">
        <v>5</v>
      </c>
      <c r="C12" s="2" t="s">
        <v>6</v>
      </c>
      <c r="D12" s="40"/>
      <c r="E12" s="20" t="s">
        <v>7</v>
      </c>
      <c r="F12" s="21"/>
      <c r="G12" s="5">
        <f>(G9*G11)</f>
        <v>7042658</v>
      </c>
    </row>
    <row r="13" spans="1:7" ht="11.25" customHeight="1" x14ac:dyDescent="0.25">
      <c r="A13" s="38"/>
      <c r="B13" s="1" t="s">
        <v>8</v>
      </c>
      <c r="C13" s="4" t="s">
        <v>57</v>
      </c>
      <c r="D13" s="40"/>
      <c r="E13" s="116" t="s">
        <v>9</v>
      </c>
      <c r="F13" s="117"/>
      <c r="G13" s="4" t="s">
        <v>58</v>
      </c>
    </row>
    <row r="14" spans="1:7" ht="21.75" customHeight="1" x14ac:dyDescent="0.25">
      <c r="A14" s="38"/>
      <c r="B14" s="1" t="s">
        <v>10</v>
      </c>
      <c r="C14" s="2" t="s">
        <v>87</v>
      </c>
      <c r="D14" s="40"/>
      <c r="E14" s="116" t="s">
        <v>11</v>
      </c>
      <c r="F14" s="117"/>
      <c r="G14" s="4" t="s">
        <v>60</v>
      </c>
    </row>
    <row r="15" spans="1:7" ht="25.5" customHeight="1" x14ac:dyDescent="0.25">
      <c r="A15" s="38"/>
      <c r="B15" s="1" t="s">
        <v>12</v>
      </c>
      <c r="C15" s="4" t="s">
        <v>105</v>
      </c>
      <c r="D15" s="40"/>
      <c r="E15" s="120" t="s">
        <v>13</v>
      </c>
      <c r="F15" s="121"/>
      <c r="G15" s="2" t="s">
        <v>59</v>
      </c>
    </row>
    <row r="16" spans="1:7" ht="12" customHeight="1" x14ac:dyDescent="0.25">
      <c r="A16" s="33"/>
      <c r="B16" s="41"/>
      <c r="C16" s="42"/>
      <c r="D16" s="37"/>
      <c r="E16" s="43"/>
      <c r="F16" s="43"/>
      <c r="G16" s="44"/>
    </row>
    <row r="17" spans="1:7" ht="12" customHeight="1" x14ac:dyDescent="0.25">
      <c r="A17" s="45"/>
      <c r="B17" s="122" t="s">
        <v>101</v>
      </c>
      <c r="C17" s="123"/>
      <c r="D17" s="123"/>
      <c r="E17" s="123"/>
      <c r="F17" s="123"/>
      <c r="G17" s="123"/>
    </row>
    <row r="18" spans="1:7" ht="12" customHeight="1" x14ac:dyDescent="0.25">
      <c r="A18" s="33"/>
      <c r="B18" s="46"/>
      <c r="C18" s="47"/>
      <c r="D18" s="47"/>
      <c r="E18" s="47"/>
      <c r="F18" s="48"/>
      <c r="G18" s="48"/>
    </row>
    <row r="19" spans="1:7" ht="12" customHeight="1" x14ac:dyDescent="0.25">
      <c r="A19" s="30"/>
      <c r="B19" s="49" t="s">
        <v>14</v>
      </c>
      <c r="C19" s="50"/>
      <c r="D19" s="51"/>
      <c r="E19" s="51"/>
      <c r="F19" s="51"/>
      <c r="G19" s="51"/>
    </row>
    <row r="20" spans="1:7" ht="24" customHeight="1" x14ac:dyDescent="0.25">
      <c r="A20" s="30"/>
      <c r="B20" s="52" t="s">
        <v>15</v>
      </c>
      <c r="C20" s="52" t="s">
        <v>16</v>
      </c>
      <c r="D20" s="52" t="s">
        <v>17</v>
      </c>
      <c r="E20" s="52" t="s">
        <v>18</v>
      </c>
      <c r="F20" s="52" t="s">
        <v>19</v>
      </c>
      <c r="G20" s="52" t="s">
        <v>20</v>
      </c>
    </row>
    <row r="21" spans="1:7" ht="12.75" customHeight="1" x14ac:dyDescent="0.25">
      <c r="A21" s="30"/>
      <c r="B21" s="12" t="s">
        <v>61</v>
      </c>
      <c r="C21" s="13" t="s">
        <v>21</v>
      </c>
      <c r="D21" s="14">
        <v>1</v>
      </c>
      <c r="E21" s="8" t="s">
        <v>73</v>
      </c>
      <c r="F21" s="15">
        <v>20000</v>
      </c>
      <c r="G21" s="16">
        <f>(D21*F21)</f>
        <v>20000</v>
      </c>
    </row>
    <row r="22" spans="1:7" ht="12.75" customHeight="1" x14ac:dyDescent="0.25">
      <c r="A22" s="30"/>
      <c r="B22" s="12" t="s">
        <v>62</v>
      </c>
      <c r="C22" s="13" t="s">
        <v>21</v>
      </c>
      <c r="D22" s="14">
        <v>1</v>
      </c>
      <c r="E22" s="8" t="s">
        <v>22</v>
      </c>
      <c r="F22" s="15">
        <v>20000</v>
      </c>
      <c r="G22" s="16">
        <f>(D22*F22)</f>
        <v>20000</v>
      </c>
    </row>
    <row r="23" spans="1:7" ht="12.75" customHeight="1" x14ac:dyDescent="0.25">
      <c r="A23" s="30"/>
      <c r="B23" s="12" t="s">
        <v>63</v>
      </c>
      <c r="C23" s="13" t="s">
        <v>21</v>
      </c>
      <c r="D23" s="14">
        <v>18.7</v>
      </c>
      <c r="E23" s="8" t="s">
        <v>74</v>
      </c>
      <c r="F23" s="15">
        <v>20000</v>
      </c>
      <c r="G23" s="16">
        <f>(D23*F23)</f>
        <v>374000</v>
      </c>
    </row>
    <row r="24" spans="1:7" ht="12.75" customHeight="1" x14ac:dyDescent="0.25">
      <c r="A24" s="30"/>
      <c r="B24" s="12" t="s">
        <v>64</v>
      </c>
      <c r="C24" s="13" t="s">
        <v>21</v>
      </c>
      <c r="D24" s="14">
        <v>2</v>
      </c>
      <c r="E24" s="8" t="s">
        <v>60</v>
      </c>
      <c r="F24" s="15">
        <v>20000</v>
      </c>
      <c r="G24" s="16">
        <f>(D24*F24)</f>
        <v>40000</v>
      </c>
    </row>
    <row r="25" spans="1:7" ht="15.75" customHeight="1" x14ac:dyDescent="0.25">
      <c r="A25" s="30"/>
      <c r="B25" s="6" t="s">
        <v>70</v>
      </c>
      <c r="C25" s="7" t="s">
        <v>21</v>
      </c>
      <c r="D25" s="9">
        <v>20</v>
      </c>
      <c r="E25" s="8" t="s">
        <v>81</v>
      </c>
      <c r="F25" s="9">
        <v>20000</v>
      </c>
      <c r="G25" s="10">
        <f>(D25*F25)</f>
        <v>400000</v>
      </c>
    </row>
    <row r="26" spans="1:7" ht="12.75" customHeight="1" x14ac:dyDescent="0.25">
      <c r="A26" s="30"/>
      <c r="B26" s="53" t="s">
        <v>23</v>
      </c>
      <c r="C26" s="54"/>
      <c r="D26" s="54"/>
      <c r="E26" s="54"/>
      <c r="F26" s="55"/>
      <c r="G26" s="56">
        <f>SUM(G21:G25)</f>
        <v>854000</v>
      </c>
    </row>
    <row r="27" spans="1:7" ht="12" customHeight="1" x14ac:dyDescent="0.25">
      <c r="A27" s="33"/>
      <c r="B27" s="57"/>
      <c r="C27" s="58"/>
      <c r="D27" s="58"/>
      <c r="E27" s="58"/>
      <c r="F27" s="59"/>
      <c r="G27" s="59"/>
    </row>
    <row r="28" spans="1:7" ht="12" customHeight="1" x14ac:dyDescent="0.25">
      <c r="A28" s="30"/>
      <c r="B28" s="49" t="s">
        <v>24</v>
      </c>
      <c r="C28" s="60"/>
      <c r="D28" s="61"/>
      <c r="E28" s="61"/>
      <c r="F28" s="51"/>
      <c r="G28" s="51"/>
    </row>
    <row r="29" spans="1:7" ht="24" customHeight="1" x14ac:dyDescent="0.25">
      <c r="A29" s="30"/>
      <c r="B29" s="62" t="s">
        <v>15</v>
      </c>
      <c r="C29" s="52" t="s">
        <v>16</v>
      </c>
      <c r="D29" s="52" t="s">
        <v>17</v>
      </c>
      <c r="E29" s="62" t="s">
        <v>18</v>
      </c>
      <c r="F29" s="52" t="s">
        <v>19</v>
      </c>
      <c r="G29" s="62" t="s">
        <v>20</v>
      </c>
    </row>
    <row r="30" spans="1:7" ht="12" customHeight="1" x14ac:dyDescent="0.25">
      <c r="A30" s="30"/>
      <c r="B30" s="63"/>
      <c r="C30" s="18"/>
      <c r="D30" s="18"/>
      <c r="E30" s="18"/>
      <c r="F30" s="64"/>
      <c r="G30" s="64"/>
    </row>
    <row r="31" spans="1:7" ht="12.75" customHeight="1" x14ac:dyDescent="0.25">
      <c r="A31" s="30"/>
      <c r="B31" s="53" t="s">
        <v>25</v>
      </c>
      <c r="C31" s="54"/>
      <c r="D31" s="54"/>
      <c r="E31" s="54"/>
      <c r="F31" s="55"/>
      <c r="G31" s="56">
        <f>SUM(G30)</f>
        <v>0</v>
      </c>
    </row>
    <row r="32" spans="1:7" ht="12" customHeight="1" x14ac:dyDescent="0.25">
      <c r="A32" s="33"/>
      <c r="B32" s="57"/>
      <c r="C32" s="58"/>
      <c r="D32" s="58"/>
      <c r="E32" s="58"/>
      <c r="F32" s="59"/>
      <c r="G32" s="59"/>
    </row>
    <row r="33" spans="1:11" ht="12" customHeight="1" x14ac:dyDescent="0.25">
      <c r="A33" s="30"/>
      <c r="B33" s="49" t="s">
        <v>26</v>
      </c>
      <c r="C33" s="60"/>
      <c r="D33" s="61"/>
      <c r="E33" s="61"/>
      <c r="F33" s="51"/>
      <c r="G33" s="51"/>
    </row>
    <row r="34" spans="1:11" ht="24" customHeight="1" x14ac:dyDescent="0.25">
      <c r="A34" s="30"/>
      <c r="B34" s="62" t="s">
        <v>15</v>
      </c>
      <c r="C34" s="62" t="s">
        <v>16</v>
      </c>
      <c r="D34" s="62" t="s">
        <v>17</v>
      </c>
      <c r="E34" s="62" t="s">
        <v>18</v>
      </c>
      <c r="F34" s="52" t="s">
        <v>19</v>
      </c>
      <c r="G34" s="62" t="s">
        <v>20</v>
      </c>
    </row>
    <row r="35" spans="1:11" ht="12.75" customHeight="1" x14ac:dyDescent="0.25">
      <c r="A35" s="30"/>
      <c r="B35" s="11"/>
      <c r="C35" s="11"/>
      <c r="D35" s="11"/>
      <c r="E35" s="11"/>
      <c r="F35" s="11"/>
      <c r="G35" s="11"/>
    </row>
    <row r="36" spans="1:11" ht="12.75" customHeight="1" x14ac:dyDescent="0.25">
      <c r="A36" s="30"/>
      <c r="B36" s="53" t="s">
        <v>27</v>
      </c>
      <c r="C36" s="54"/>
      <c r="D36" s="54"/>
      <c r="E36" s="54"/>
      <c r="F36" s="55"/>
      <c r="G36" s="56">
        <f>SUM(G35:G35)</f>
        <v>0</v>
      </c>
    </row>
    <row r="37" spans="1:11" ht="12" customHeight="1" x14ac:dyDescent="0.25">
      <c r="A37" s="33"/>
      <c r="B37" s="57"/>
      <c r="C37" s="58"/>
      <c r="D37" s="58"/>
      <c r="E37" s="58"/>
      <c r="F37" s="59"/>
      <c r="G37" s="59"/>
    </row>
    <row r="38" spans="1:11" ht="12" customHeight="1" x14ac:dyDescent="0.25">
      <c r="A38" s="30"/>
      <c r="B38" s="49" t="s">
        <v>28</v>
      </c>
      <c r="C38" s="60"/>
      <c r="D38" s="61"/>
      <c r="E38" s="61"/>
      <c r="F38" s="51"/>
      <c r="G38" s="51"/>
    </row>
    <row r="39" spans="1:11" ht="24" customHeight="1" x14ac:dyDescent="0.25">
      <c r="A39" s="30"/>
      <c r="B39" s="52" t="s">
        <v>29</v>
      </c>
      <c r="C39" s="52" t="s">
        <v>30</v>
      </c>
      <c r="D39" s="52" t="s">
        <v>31</v>
      </c>
      <c r="E39" s="52" t="s">
        <v>18</v>
      </c>
      <c r="F39" s="52" t="s">
        <v>19</v>
      </c>
      <c r="G39" s="52" t="s">
        <v>20</v>
      </c>
      <c r="K39" s="65"/>
    </row>
    <row r="40" spans="1:11" ht="12.75" customHeight="1" x14ac:dyDescent="0.25">
      <c r="A40" s="30"/>
      <c r="B40" s="124" t="s">
        <v>65</v>
      </c>
      <c r="C40" s="124"/>
      <c r="D40" s="124"/>
      <c r="E40" s="124"/>
      <c r="F40" s="124"/>
      <c r="G40" s="124"/>
    </row>
    <row r="41" spans="1:11" ht="12.75" customHeight="1" x14ac:dyDescent="0.25">
      <c r="A41" s="30"/>
      <c r="B41" s="17" t="s">
        <v>66</v>
      </c>
      <c r="C41" s="125" t="s">
        <v>72</v>
      </c>
      <c r="D41" s="126">
        <v>0.2</v>
      </c>
      <c r="E41" s="125" t="s">
        <v>75</v>
      </c>
      <c r="F41" s="19">
        <v>196231</v>
      </c>
      <c r="G41" s="25">
        <f>(D41*F41)</f>
        <v>39246.200000000004</v>
      </c>
    </row>
    <row r="42" spans="1:11" ht="12.75" customHeight="1" x14ac:dyDescent="0.25">
      <c r="A42" s="30"/>
      <c r="B42" s="17" t="s">
        <v>67</v>
      </c>
      <c r="C42" s="125" t="s">
        <v>72</v>
      </c>
      <c r="D42" s="126">
        <v>0.2</v>
      </c>
      <c r="E42" s="125" t="s">
        <v>76</v>
      </c>
      <c r="F42" s="19">
        <v>166576</v>
      </c>
      <c r="G42" s="25">
        <f>(D42*F42)</f>
        <v>33315.200000000004</v>
      </c>
    </row>
    <row r="43" spans="1:11" ht="12.75" customHeight="1" x14ac:dyDescent="0.25">
      <c r="A43" s="30"/>
      <c r="B43" s="17" t="s">
        <v>68</v>
      </c>
      <c r="C43" s="23" t="s">
        <v>72</v>
      </c>
      <c r="D43" s="23">
        <v>1</v>
      </c>
      <c r="E43" s="23" t="s">
        <v>77</v>
      </c>
      <c r="F43" s="19">
        <v>47481</v>
      </c>
      <c r="G43" s="25">
        <f t="shared" ref="G43:G45" si="0">(D43*F43)</f>
        <v>47481</v>
      </c>
    </row>
    <row r="44" spans="1:11" ht="12.75" customHeight="1" x14ac:dyDescent="0.25">
      <c r="A44" s="30"/>
      <c r="B44" s="17" t="s">
        <v>51</v>
      </c>
      <c r="C44" s="125" t="s">
        <v>71</v>
      </c>
      <c r="D44" s="126">
        <v>40</v>
      </c>
      <c r="E44" s="125" t="s">
        <v>60</v>
      </c>
      <c r="F44" s="19">
        <v>2844</v>
      </c>
      <c r="G44" s="25">
        <f t="shared" si="0"/>
        <v>113760</v>
      </c>
    </row>
    <row r="45" spans="1:11" ht="12.75" customHeight="1" x14ac:dyDescent="0.25">
      <c r="A45" s="30"/>
      <c r="B45" s="17" t="s">
        <v>79</v>
      </c>
      <c r="C45" s="125" t="s">
        <v>71</v>
      </c>
      <c r="D45" s="126">
        <v>1</v>
      </c>
      <c r="E45" s="125" t="s">
        <v>60</v>
      </c>
      <c r="F45" s="19">
        <v>150000</v>
      </c>
      <c r="G45" s="25">
        <f t="shared" si="0"/>
        <v>150000</v>
      </c>
    </row>
    <row r="46" spans="1:11" ht="12.75" customHeight="1" x14ac:dyDescent="0.25">
      <c r="A46" s="30"/>
      <c r="B46" s="127" t="s">
        <v>78</v>
      </c>
      <c r="C46" s="127"/>
      <c r="D46" s="127"/>
      <c r="E46" s="127"/>
      <c r="F46" s="127"/>
      <c r="G46" s="127"/>
    </row>
    <row r="47" spans="1:11" ht="23.25" customHeight="1" x14ac:dyDescent="0.25">
      <c r="A47" s="30"/>
      <c r="B47" s="128" t="s">
        <v>80</v>
      </c>
      <c r="C47" s="125" t="s">
        <v>52</v>
      </c>
      <c r="D47" s="126">
        <v>60</v>
      </c>
      <c r="E47" s="129" t="s">
        <v>81</v>
      </c>
      <c r="F47" s="19">
        <v>10054</v>
      </c>
      <c r="G47" s="25">
        <f>D47*F47</f>
        <v>603240</v>
      </c>
    </row>
    <row r="48" spans="1:11" ht="23.25" customHeight="1" x14ac:dyDescent="0.25">
      <c r="A48" s="30"/>
      <c r="B48" s="130" t="s">
        <v>69</v>
      </c>
      <c r="C48" s="126" t="s">
        <v>32</v>
      </c>
      <c r="D48" s="19">
        <v>1800</v>
      </c>
      <c r="E48" s="129" t="s">
        <v>81</v>
      </c>
      <c r="F48" s="126">
        <v>300</v>
      </c>
      <c r="G48" s="25">
        <f>D48*F48</f>
        <v>540000</v>
      </c>
    </row>
    <row r="49" spans="1:255" s="67" customFormat="1" ht="25.5" customHeight="1" x14ac:dyDescent="0.25">
      <c r="A49" s="31"/>
      <c r="B49" s="131" t="s">
        <v>90</v>
      </c>
      <c r="C49" s="126" t="s">
        <v>89</v>
      </c>
      <c r="D49" s="126">
        <v>2</v>
      </c>
      <c r="E49" s="126" t="s">
        <v>91</v>
      </c>
      <c r="F49" s="19">
        <v>1482863</v>
      </c>
      <c r="G49" s="25">
        <f>D49*F49</f>
        <v>2965726</v>
      </c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/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/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6"/>
      <c r="DJ49" s="66"/>
      <c r="DK49" s="66"/>
      <c r="DL49" s="66"/>
      <c r="DM49" s="66"/>
      <c r="DN49" s="66"/>
      <c r="DO49" s="66"/>
      <c r="DP49" s="66"/>
      <c r="DQ49" s="66"/>
      <c r="DR49" s="66"/>
      <c r="DS49" s="66"/>
      <c r="DT49" s="66"/>
      <c r="DU49" s="66"/>
      <c r="DV49" s="66"/>
      <c r="DW49" s="66"/>
      <c r="DX49" s="66"/>
      <c r="DY49" s="66"/>
      <c r="DZ49" s="66"/>
      <c r="EA49" s="66"/>
      <c r="EB49" s="66"/>
      <c r="EC49" s="66"/>
      <c r="ED49" s="66"/>
      <c r="EE49" s="66"/>
      <c r="EF49" s="66"/>
      <c r="EG49" s="66"/>
      <c r="EH49" s="66"/>
      <c r="EI49" s="66"/>
      <c r="EJ49" s="66"/>
      <c r="EK49" s="66"/>
      <c r="EL49" s="66"/>
      <c r="EM49" s="66"/>
      <c r="EN49" s="66"/>
      <c r="EO49" s="66"/>
      <c r="EP49" s="66"/>
      <c r="EQ49" s="66"/>
      <c r="ER49" s="66"/>
      <c r="ES49" s="66"/>
      <c r="ET49" s="66"/>
      <c r="EU49" s="66"/>
      <c r="EV49" s="66"/>
      <c r="EW49" s="66"/>
      <c r="EX49" s="66"/>
      <c r="EY49" s="66"/>
      <c r="EZ49" s="66"/>
      <c r="FA49" s="66"/>
      <c r="FB49" s="66"/>
      <c r="FC49" s="66"/>
      <c r="FD49" s="66"/>
      <c r="FE49" s="66"/>
      <c r="FF49" s="66"/>
      <c r="FG49" s="66"/>
      <c r="FH49" s="66"/>
      <c r="FI49" s="66"/>
      <c r="FJ49" s="66"/>
      <c r="FK49" s="66"/>
      <c r="FL49" s="66"/>
      <c r="FM49" s="66"/>
      <c r="FN49" s="66"/>
      <c r="FO49" s="66"/>
      <c r="FP49" s="66"/>
      <c r="FQ49" s="66"/>
      <c r="FR49" s="66"/>
      <c r="FS49" s="66"/>
      <c r="FT49" s="66"/>
      <c r="FU49" s="66"/>
      <c r="FV49" s="66"/>
      <c r="FW49" s="66"/>
      <c r="FX49" s="66"/>
      <c r="FY49" s="66"/>
      <c r="FZ49" s="66"/>
      <c r="GA49" s="66"/>
      <c r="GB49" s="66"/>
      <c r="GC49" s="66"/>
      <c r="GD49" s="66"/>
      <c r="GE49" s="66"/>
      <c r="GF49" s="66"/>
      <c r="GG49" s="66"/>
      <c r="GH49" s="66"/>
      <c r="GI49" s="66"/>
      <c r="GJ49" s="66"/>
      <c r="GK49" s="66"/>
      <c r="GL49" s="66"/>
      <c r="GM49" s="66"/>
      <c r="GN49" s="66"/>
      <c r="GO49" s="66"/>
      <c r="GP49" s="66"/>
      <c r="GQ49" s="66"/>
      <c r="GR49" s="66"/>
      <c r="GS49" s="66"/>
      <c r="GT49" s="66"/>
      <c r="GU49" s="66"/>
      <c r="GV49" s="66"/>
      <c r="GW49" s="66"/>
      <c r="GX49" s="66"/>
      <c r="GY49" s="66"/>
      <c r="GZ49" s="66"/>
      <c r="HA49" s="66"/>
      <c r="HB49" s="66"/>
      <c r="HC49" s="66"/>
      <c r="HD49" s="66"/>
      <c r="HE49" s="66"/>
      <c r="HF49" s="66"/>
      <c r="HG49" s="66"/>
      <c r="HH49" s="66"/>
      <c r="HI49" s="66"/>
      <c r="HJ49" s="66"/>
      <c r="HK49" s="66"/>
      <c r="HL49" s="66"/>
      <c r="HM49" s="66"/>
      <c r="HN49" s="66"/>
      <c r="HO49" s="66"/>
      <c r="HP49" s="66"/>
      <c r="HQ49" s="66"/>
      <c r="HR49" s="66"/>
      <c r="HS49" s="66"/>
      <c r="HT49" s="66"/>
      <c r="HU49" s="66"/>
      <c r="HV49" s="66"/>
      <c r="HW49" s="66"/>
      <c r="HX49" s="66"/>
      <c r="HY49" s="66"/>
      <c r="HZ49" s="66"/>
      <c r="IA49" s="66"/>
      <c r="IB49" s="66"/>
      <c r="IC49" s="66"/>
      <c r="ID49" s="66"/>
      <c r="IE49" s="66"/>
      <c r="IF49" s="66"/>
      <c r="IG49" s="66"/>
      <c r="IH49" s="66"/>
      <c r="II49" s="66"/>
      <c r="IJ49" s="66"/>
      <c r="IK49" s="66"/>
      <c r="IL49" s="66"/>
      <c r="IM49" s="66"/>
      <c r="IN49" s="66"/>
      <c r="IO49" s="66"/>
      <c r="IP49" s="66"/>
      <c r="IQ49" s="66"/>
      <c r="IR49" s="66"/>
      <c r="IS49" s="66"/>
      <c r="IT49" s="66"/>
      <c r="IU49" s="66"/>
    </row>
    <row r="50" spans="1:255" ht="12.75" customHeight="1" x14ac:dyDescent="0.25">
      <c r="A50" s="30"/>
      <c r="B50" s="53" t="s">
        <v>33</v>
      </c>
      <c r="C50" s="54"/>
      <c r="D50" s="54"/>
      <c r="E50" s="54"/>
      <c r="F50" s="55"/>
      <c r="G50" s="56">
        <f>SUM(G40:G49)</f>
        <v>4492768.4000000004</v>
      </c>
    </row>
    <row r="51" spans="1:255" ht="12" customHeight="1" x14ac:dyDescent="0.25">
      <c r="A51" s="33"/>
      <c r="B51" s="57"/>
      <c r="C51" s="58"/>
      <c r="D51" s="58"/>
      <c r="E51" s="68"/>
      <c r="F51" s="59"/>
      <c r="G51" s="59"/>
    </row>
    <row r="52" spans="1:255" ht="12" customHeight="1" x14ac:dyDescent="0.25">
      <c r="A52" s="30"/>
      <c r="B52" s="49" t="s">
        <v>34</v>
      </c>
      <c r="C52" s="60"/>
      <c r="D52" s="61"/>
      <c r="E52" s="61"/>
      <c r="F52" s="51"/>
      <c r="G52" s="51"/>
    </row>
    <row r="53" spans="1:255" s="70" customFormat="1" ht="24" customHeight="1" x14ac:dyDescent="0.25">
      <c r="A53" s="69"/>
      <c r="B53" s="62" t="s">
        <v>35</v>
      </c>
      <c r="C53" s="52" t="s">
        <v>30</v>
      </c>
      <c r="D53" s="52" t="s">
        <v>31</v>
      </c>
      <c r="E53" s="62" t="s">
        <v>18</v>
      </c>
      <c r="F53" s="52" t="s">
        <v>19</v>
      </c>
      <c r="G53" s="62" t="s">
        <v>20</v>
      </c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</row>
    <row r="54" spans="1:255" s="70" customFormat="1" ht="24" customHeight="1" x14ac:dyDescent="0.25">
      <c r="A54" s="71"/>
      <c r="B54" s="22" t="s">
        <v>100</v>
      </c>
      <c r="C54" s="23" t="s">
        <v>21</v>
      </c>
      <c r="D54" s="23">
        <v>8</v>
      </c>
      <c r="E54" s="24" t="s">
        <v>81</v>
      </c>
      <c r="F54" s="19">
        <v>30000</v>
      </c>
      <c r="G54" s="25">
        <f>+D54*F54</f>
        <v>240000</v>
      </c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</row>
    <row r="55" spans="1:255" s="70" customFormat="1" ht="30.75" customHeight="1" x14ac:dyDescent="0.25">
      <c r="A55" s="71"/>
      <c r="B55" s="26" t="s">
        <v>92</v>
      </c>
      <c r="C55" s="27" t="s">
        <v>43</v>
      </c>
      <c r="D55" s="27">
        <v>4</v>
      </c>
      <c r="E55" s="27" t="s">
        <v>86</v>
      </c>
      <c r="F55" s="28">
        <v>5918200</v>
      </c>
      <c r="G55" s="29">
        <f>+F55*0.04</f>
        <v>236728</v>
      </c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</row>
    <row r="56" spans="1:255" s="70" customFormat="1" ht="24.75" customHeight="1" x14ac:dyDescent="0.25">
      <c r="A56" s="72"/>
      <c r="B56" s="26" t="s">
        <v>93</v>
      </c>
      <c r="C56" s="27" t="s">
        <v>16</v>
      </c>
      <c r="D56" s="27">
        <v>1</v>
      </c>
      <c r="E56" s="27" t="s">
        <v>60</v>
      </c>
      <c r="F56" s="28">
        <v>105000</v>
      </c>
      <c r="G56" s="29">
        <f>+F56*D56</f>
        <v>105000</v>
      </c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</row>
    <row r="57" spans="1:255" ht="12.75" customHeight="1" x14ac:dyDescent="0.25">
      <c r="A57" s="30"/>
      <c r="B57" s="53" t="s">
        <v>36</v>
      </c>
      <c r="C57" s="54"/>
      <c r="D57" s="54"/>
      <c r="E57" s="54"/>
      <c r="F57" s="55"/>
      <c r="G57" s="56">
        <f>SUM(G54:G56)</f>
        <v>581728</v>
      </c>
    </row>
    <row r="58" spans="1:255" ht="12" customHeight="1" x14ac:dyDescent="0.25">
      <c r="A58" s="33"/>
      <c r="B58" s="57"/>
      <c r="C58" s="57"/>
      <c r="D58" s="57"/>
      <c r="E58" s="57"/>
      <c r="F58" s="73"/>
      <c r="G58" s="73"/>
    </row>
    <row r="59" spans="1:255" ht="12" customHeight="1" x14ac:dyDescent="0.25">
      <c r="A59" s="30"/>
      <c r="B59" s="49" t="s">
        <v>37</v>
      </c>
      <c r="C59" s="74"/>
      <c r="D59" s="74"/>
      <c r="E59" s="74"/>
      <c r="F59" s="74"/>
      <c r="G59" s="75">
        <f>G26+G31+G36+G50+G57</f>
        <v>5928496.4000000004</v>
      </c>
    </row>
    <row r="60" spans="1:255" ht="12" customHeight="1" x14ac:dyDescent="0.25">
      <c r="A60" s="30"/>
      <c r="B60" s="76" t="s">
        <v>38</v>
      </c>
      <c r="C60" s="77"/>
      <c r="D60" s="77"/>
      <c r="E60" s="77"/>
      <c r="F60" s="77"/>
      <c r="G60" s="78">
        <f>G59*0.05</f>
        <v>296424.82</v>
      </c>
    </row>
    <row r="61" spans="1:255" ht="12" customHeight="1" x14ac:dyDescent="0.25">
      <c r="A61" s="30"/>
      <c r="B61" s="49" t="s">
        <v>39</v>
      </c>
      <c r="C61" s="74"/>
      <c r="D61" s="74"/>
      <c r="E61" s="74"/>
      <c r="F61" s="74"/>
      <c r="G61" s="75">
        <f>G60+G59</f>
        <v>6224921.2200000007</v>
      </c>
    </row>
    <row r="62" spans="1:255" ht="12" customHeight="1" x14ac:dyDescent="0.25">
      <c r="A62" s="30"/>
      <c r="B62" s="76" t="s">
        <v>40</v>
      </c>
      <c r="C62" s="77"/>
      <c r="D62" s="77"/>
      <c r="E62" s="77"/>
      <c r="F62" s="77"/>
      <c r="G62" s="78">
        <f>G12</f>
        <v>7042658</v>
      </c>
      <c r="I62" s="79"/>
    </row>
    <row r="63" spans="1:255" ht="12" customHeight="1" x14ac:dyDescent="0.25">
      <c r="A63" s="30"/>
      <c r="B63" s="49" t="s">
        <v>41</v>
      </c>
      <c r="C63" s="74"/>
      <c r="D63" s="74"/>
      <c r="E63" s="74"/>
      <c r="F63" s="74"/>
      <c r="G63" s="80">
        <f>G62-G61</f>
        <v>817736.77999999933</v>
      </c>
    </row>
    <row r="64" spans="1:255" ht="12" customHeight="1" x14ac:dyDescent="0.25">
      <c r="A64" s="30"/>
      <c r="B64" s="81" t="s">
        <v>103</v>
      </c>
      <c r="C64" s="82"/>
      <c r="D64" s="82"/>
      <c r="E64" s="82"/>
      <c r="F64" s="82"/>
      <c r="G64" s="83"/>
    </row>
    <row r="65" spans="1:7" ht="12.75" customHeight="1" thickBot="1" x14ac:dyDescent="0.3">
      <c r="A65" s="30"/>
      <c r="B65" s="84"/>
      <c r="C65" s="82"/>
      <c r="D65" s="82"/>
      <c r="E65" s="82"/>
      <c r="F65" s="82"/>
      <c r="G65" s="83"/>
    </row>
    <row r="66" spans="1:7" ht="12" customHeight="1" x14ac:dyDescent="0.25">
      <c r="A66" s="30"/>
      <c r="B66" s="85" t="s">
        <v>104</v>
      </c>
      <c r="C66" s="86"/>
      <c r="D66" s="86"/>
      <c r="E66" s="86"/>
      <c r="F66" s="87"/>
      <c r="G66" s="83"/>
    </row>
    <row r="67" spans="1:7" ht="12" customHeight="1" x14ac:dyDescent="0.25">
      <c r="A67" s="30"/>
      <c r="B67" s="88" t="s">
        <v>82</v>
      </c>
      <c r="C67" s="89"/>
      <c r="D67" s="89"/>
      <c r="E67" s="89"/>
      <c r="F67" s="90"/>
      <c r="G67" s="83"/>
    </row>
    <row r="68" spans="1:7" ht="12" customHeight="1" x14ac:dyDescent="0.25">
      <c r="A68" s="30"/>
      <c r="B68" s="88" t="s">
        <v>95</v>
      </c>
      <c r="C68" s="89"/>
      <c r="D68" s="89"/>
      <c r="E68" s="89"/>
      <c r="F68" s="90"/>
      <c r="G68" s="83"/>
    </row>
    <row r="69" spans="1:7" ht="12" customHeight="1" x14ac:dyDescent="0.25">
      <c r="A69" s="30"/>
      <c r="B69" s="88" t="s">
        <v>85</v>
      </c>
      <c r="C69" s="89"/>
      <c r="D69" s="89"/>
      <c r="E69" s="89"/>
      <c r="F69" s="90"/>
      <c r="G69" s="83"/>
    </row>
    <row r="70" spans="1:7" ht="12" customHeight="1" x14ac:dyDescent="0.25">
      <c r="A70" s="30"/>
      <c r="B70" s="88" t="s">
        <v>83</v>
      </c>
      <c r="C70" s="89"/>
      <c r="D70" s="89"/>
      <c r="E70" s="89"/>
      <c r="F70" s="90"/>
      <c r="G70" s="83"/>
    </row>
    <row r="71" spans="1:7" ht="12" customHeight="1" x14ac:dyDescent="0.25">
      <c r="A71" s="30"/>
      <c r="B71" s="88" t="s">
        <v>96</v>
      </c>
      <c r="C71" s="89"/>
      <c r="D71" s="89"/>
      <c r="E71" s="89"/>
      <c r="F71" s="90"/>
      <c r="G71" s="83"/>
    </row>
    <row r="72" spans="1:7" ht="12" customHeight="1" x14ac:dyDescent="0.25">
      <c r="A72" s="30"/>
      <c r="B72" s="88" t="s">
        <v>94</v>
      </c>
      <c r="C72" s="89"/>
      <c r="D72" s="89"/>
      <c r="E72" s="89"/>
      <c r="F72" s="90"/>
      <c r="G72" s="83"/>
    </row>
    <row r="73" spans="1:7" ht="12.75" customHeight="1" thickBot="1" x14ac:dyDescent="0.3">
      <c r="A73" s="30"/>
      <c r="B73" s="91" t="s">
        <v>84</v>
      </c>
      <c r="C73" s="92"/>
      <c r="D73" s="92"/>
      <c r="E73" s="92"/>
      <c r="F73" s="93"/>
      <c r="G73" s="83"/>
    </row>
    <row r="74" spans="1:7" ht="12.75" customHeight="1" thickBot="1" x14ac:dyDescent="0.3">
      <c r="A74" s="30"/>
      <c r="B74" s="84"/>
      <c r="C74" s="89"/>
      <c r="D74" s="89"/>
      <c r="E74" s="89"/>
      <c r="F74" s="89"/>
      <c r="G74" s="83"/>
    </row>
    <row r="75" spans="1:7" ht="15" customHeight="1" thickBot="1" x14ac:dyDescent="0.3">
      <c r="A75" s="30"/>
      <c r="B75" s="113" t="s">
        <v>42</v>
      </c>
      <c r="C75" s="114"/>
      <c r="D75" s="115"/>
      <c r="E75" s="94"/>
      <c r="F75" s="94"/>
      <c r="G75" s="83"/>
    </row>
    <row r="76" spans="1:7" ht="12" customHeight="1" x14ac:dyDescent="0.25">
      <c r="A76" s="30"/>
      <c r="B76" s="95" t="s">
        <v>35</v>
      </c>
      <c r="C76" s="96" t="s">
        <v>99</v>
      </c>
      <c r="D76" s="97" t="s">
        <v>43</v>
      </c>
      <c r="E76" s="94"/>
      <c r="F76" s="94"/>
      <c r="G76" s="83"/>
    </row>
    <row r="77" spans="1:7" ht="12" customHeight="1" x14ac:dyDescent="0.25">
      <c r="A77" s="30"/>
      <c r="B77" s="98" t="s">
        <v>44</v>
      </c>
      <c r="C77" s="99">
        <f>G26</f>
        <v>854000</v>
      </c>
      <c r="D77" s="100">
        <f>(C77/C83)</f>
        <v>0.13719049122359817</v>
      </c>
      <c r="E77" s="94"/>
      <c r="F77" s="94"/>
      <c r="G77" s="83"/>
    </row>
    <row r="78" spans="1:7" ht="12" customHeight="1" x14ac:dyDescent="0.25">
      <c r="A78" s="30"/>
      <c r="B78" s="98" t="s">
        <v>45</v>
      </c>
      <c r="C78" s="101">
        <v>0</v>
      </c>
      <c r="D78" s="100">
        <v>0</v>
      </c>
      <c r="E78" s="94"/>
      <c r="F78" s="94"/>
      <c r="G78" s="83"/>
    </row>
    <row r="79" spans="1:7" ht="12" customHeight="1" x14ac:dyDescent="0.25">
      <c r="A79" s="30"/>
      <c r="B79" s="98" t="s">
        <v>46</v>
      </c>
      <c r="C79" s="99">
        <f>G36</f>
        <v>0</v>
      </c>
      <c r="D79" s="100">
        <f>(C79/C83)</f>
        <v>0</v>
      </c>
      <c r="E79" s="94"/>
      <c r="F79" s="94"/>
      <c r="G79" s="83"/>
    </row>
    <row r="80" spans="1:7" ht="12" customHeight="1" x14ac:dyDescent="0.25">
      <c r="A80" s="30"/>
      <c r="B80" s="98" t="s">
        <v>29</v>
      </c>
      <c r="C80" s="99">
        <f>G50</f>
        <v>4492768.4000000004</v>
      </c>
      <c r="D80" s="100">
        <f>(C80/C83)</f>
        <v>0.72173899736517466</v>
      </c>
      <c r="E80" s="94"/>
      <c r="F80" s="94"/>
      <c r="G80" s="83"/>
    </row>
    <row r="81" spans="1:7" ht="12" customHeight="1" x14ac:dyDescent="0.25">
      <c r="A81" s="30"/>
      <c r="B81" s="98" t="s">
        <v>47</v>
      </c>
      <c r="C81" s="102">
        <f>G57</f>
        <v>581728</v>
      </c>
      <c r="D81" s="100">
        <f>(C81/C83)</f>
        <v>9.3451463792179515E-2</v>
      </c>
      <c r="E81" s="103"/>
      <c r="F81" s="103"/>
      <c r="G81" s="83"/>
    </row>
    <row r="82" spans="1:7" ht="12" customHeight="1" x14ac:dyDescent="0.25">
      <c r="A82" s="30"/>
      <c r="B82" s="98" t="s">
        <v>48</v>
      </c>
      <c r="C82" s="102">
        <f>G60</f>
        <v>296424.82</v>
      </c>
      <c r="D82" s="100">
        <f>(C82/C83)</f>
        <v>4.7619047619047616E-2</v>
      </c>
      <c r="E82" s="103"/>
      <c r="F82" s="103"/>
      <c r="G82" s="83"/>
    </row>
    <row r="83" spans="1:7" ht="12.75" customHeight="1" thickBot="1" x14ac:dyDescent="0.3">
      <c r="A83" s="30"/>
      <c r="B83" s="104" t="s">
        <v>49</v>
      </c>
      <c r="C83" s="105">
        <f>SUM(C77:C82)</f>
        <v>6224921.2200000007</v>
      </c>
      <c r="D83" s="106">
        <f>SUM(D77:D82)</f>
        <v>1</v>
      </c>
      <c r="E83" s="103"/>
      <c r="F83" s="103"/>
      <c r="G83" s="83"/>
    </row>
    <row r="84" spans="1:7" ht="12" customHeight="1" x14ac:dyDescent="0.25">
      <c r="A84" s="30"/>
      <c r="B84" s="84"/>
      <c r="C84" s="82"/>
      <c r="D84" s="82"/>
      <c r="E84" s="82"/>
      <c r="F84" s="82"/>
      <c r="G84" s="83"/>
    </row>
    <row r="85" spans="1:7" ht="12.75" customHeight="1" thickBot="1" x14ac:dyDescent="0.3">
      <c r="A85" s="30"/>
      <c r="B85" s="32"/>
      <c r="C85" s="82"/>
      <c r="D85" s="82"/>
      <c r="E85" s="82"/>
      <c r="F85" s="82"/>
      <c r="G85" s="83"/>
    </row>
    <row r="86" spans="1:7" ht="12" customHeight="1" thickBot="1" x14ac:dyDescent="0.3">
      <c r="A86" s="30"/>
      <c r="B86" s="113" t="s">
        <v>53</v>
      </c>
      <c r="C86" s="114"/>
      <c r="D86" s="114"/>
      <c r="E86" s="115"/>
      <c r="F86" s="103"/>
      <c r="G86" s="83"/>
    </row>
    <row r="87" spans="1:7" ht="22.5" customHeight="1" x14ac:dyDescent="0.25">
      <c r="A87" s="30"/>
      <c r="B87" s="107" t="s">
        <v>98</v>
      </c>
      <c r="C87" s="108">
        <v>4000</v>
      </c>
      <c r="D87" s="108">
        <v>4318</v>
      </c>
      <c r="E87" s="109">
        <v>4500</v>
      </c>
      <c r="F87" s="110"/>
      <c r="G87" s="111"/>
    </row>
    <row r="88" spans="1:7" ht="12.75" customHeight="1" thickBot="1" x14ac:dyDescent="0.3">
      <c r="A88" s="30"/>
      <c r="B88" s="104" t="s">
        <v>55</v>
      </c>
      <c r="C88" s="105">
        <f>+G61/C87</f>
        <v>1556.2303050000003</v>
      </c>
      <c r="D88" s="105">
        <f>(G61/D87)</f>
        <v>1441.6214034275129</v>
      </c>
      <c r="E88" s="112">
        <f>(G61/E87)</f>
        <v>1383.3158266666669</v>
      </c>
      <c r="F88" s="110"/>
      <c r="G88" s="111"/>
    </row>
    <row r="89" spans="1:7" ht="15.6" customHeight="1" x14ac:dyDescent="0.25">
      <c r="A89" s="30"/>
      <c r="B89" s="81" t="s">
        <v>50</v>
      </c>
      <c r="C89" s="89"/>
      <c r="D89" s="89"/>
      <c r="E89" s="89"/>
      <c r="F89" s="89"/>
      <c r="G89" s="89"/>
    </row>
  </sheetData>
  <mergeCells count="11">
    <mergeCell ref="B86:E86"/>
    <mergeCell ref="E13:F13"/>
    <mergeCell ref="E11:F11"/>
    <mergeCell ref="E10:F10"/>
    <mergeCell ref="E9:F9"/>
    <mergeCell ref="E14:F14"/>
    <mergeCell ref="E15:F15"/>
    <mergeCell ref="B17:G17"/>
    <mergeCell ref="B40:G40"/>
    <mergeCell ref="B46:G46"/>
    <mergeCell ref="B75:D75"/>
  </mergeCells>
  <pageMargins left="0.74803149606299213" right="0.74803149606299213" top="0.98425196850393704" bottom="0.98425196850393704" header="0" footer="0"/>
  <pageSetup paperSize="14" scale="93" fitToHeight="2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CCE2EACA9967499377E27C353E13D4" ma:contentTypeVersion="9" ma:contentTypeDescription="Crear nuevo documento." ma:contentTypeScope="" ma:versionID="2be5f4e365c2f9129324df30bc8a37f1">
  <xsd:schema xmlns:xsd="http://www.w3.org/2001/XMLSchema" xmlns:xs="http://www.w3.org/2001/XMLSchema" xmlns:p="http://schemas.microsoft.com/office/2006/metadata/properties" xmlns:ns3="c33bd1f9-3e5c-44a5-8f19-b580f34e7fd3" targetNamespace="http://schemas.microsoft.com/office/2006/metadata/properties" ma:root="true" ma:fieldsID="240c9d2b19e88e7271600d79ceef04b7" ns3:_="">
    <xsd:import namespace="c33bd1f9-3e5c-44a5-8f19-b580f34e7f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bd1f9-3e5c-44a5-8f19-b580f34e7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9FCE6F-C557-4DBA-A559-11764A0902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3bd1f9-3e5c-44a5-8f19-b580f34e7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84D3BD-3C60-4DC7-8703-7E3D977D9061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c33bd1f9-3e5c-44a5-8f19-b580f34e7fd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BE8828F-DEBF-4020-A52B-2D93601868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 CARNE</vt:lpstr>
      <vt:lpstr>'BOVINO CARNE'!Área_de_impresión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2022-06-20T21:07:48Z</cp:lastPrinted>
  <dcterms:created xsi:type="dcterms:W3CDTF">2020-11-27T12:49:26Z</dcterms:created>
  <dcterms:modified xsi:type="dcterms:W3CDTF">2022-06-20T21:07:58Z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0x01010070CCE2EACA9967499377E27C353E13D4</vt:lpwstr>
  </property>
</Properties>
</file>