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19200" windowHeight="7050"/>
  </bookViews>
  <sheets>
    <sheet name="BOVINOS DE CARNE" sheetId="1" r:id="rId1"/>
  </sheets>
  <definedNames>
    <definedName name="_xlnm.Print_Area" localSheetId="0">'BOVINOS DE CARNE'!$B$1:$G$101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9" i="1" l="1"/>
  <c r="G68" i="1"/>
  <c r="G59" i="1"/>
  <c r="G58" i="1"/>
  <c r="G57" i="1"/>
  <c r="G56" i="1"/>
  <c r="G55" i="1"/>
  <c r="G32" i="1"/>
  <c r="G31" i="1"/>
  <c r="G30" i="1"/>
  <c r="G29" i="1"/>
  <c r="G28" i="1"/>
  <c r="G26" i="1"/>
  <c r="G25" i="1"/>
  <c r="G24" i="1"/>
  <c r="G23" i="1"/>
  <c r="G22" i="1"/>
  <c r="G64" i="1" l="1"/>
  <c r="G70" i="1"/>
  <c r="G51" i="1"/>
  <c r="G34" i="1" l="1"/>
  <c r="C91" i="1" l="1"/>
  <c r="D99" i="1"/>
  <c r="C92" i="1" l="1"/>
  <c r="C89" i="1"/>
  <c r="C93" i="1"/>
  <c r="C90" i="1" l="1"/>
  <c r="G75" i="1"/>
  <c r="G72" i="1" l="1"/>
  <c r="G73" i="1" s="1"/>
  <c r="C94" i="1" s="1"/>
  <c r="G74" i="1" l="1"/>
  <c r="D100" i="1" s="1"/>
  <c r="C95" i="1"/>
  <c r="D89" i="1" s="1"/>
  <c r="C100" i="1" l="1"/>
  <c r="E100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<sst xmlns="http://schemas.openxmlformats.org/spreadsheetml/2006/main" count="152" uniqueCount="103">
  <si>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</si>
  <si>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</si>
  <si>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</si>
  <si>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</si>
  <si>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</si>
  <si>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</si>
  <si>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</si>
  <si>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</si>
  <si>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</si>
  <si>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</si>
  <si>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</si>
  <si>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</si>
  <si>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</si>
  <si>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</si>
  <si>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</si>
  <si>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</si>
  <si>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</si>
  <si>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</si>
  <si>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</si>
  <si>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</si>
  <si>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</si>
  <si>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</si>
  <si>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</si>
  <si>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</si>
  <si>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</si>
  <si>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</si>
  <si>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</si>
  <si>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</si>
  <si>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</si>
  <si>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</si>
  <si>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</si>
  <si>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</si>
  <si>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</si>
  <si>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</si>
  <si>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</si>
  <si>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</si>
  <si>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</si>
  <si>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</si>
  <si>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</si>
  <si>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</si>
  <si>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</si>
  <si>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</si>
  <si>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</si>
  <si>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</si>
  <si>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</si>
  <si>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</si>
  <si>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</si>
  <si>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</si>
  <si>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</si>
  <si>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</si>
  <si>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</si>
  <si>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</si>
  <si>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</si>
  <si>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</si>
  <si>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</si>
  <si>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</si>
  <si>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</si>
  <si>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</si>
  <si>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</si>
  <si>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</si>
  <si>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</si>
  <si>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</si>
  <si>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Rancagua</t>
  </si>
  <si>
    <t>todas</t>
  </si>
  <si>
    <t>mercado regional</t>
  </si>
  <si>
    <t>Sequía</t>
  </si>
  <si>
    <t>Labores Rebaño</t>
  </si>
  <si>
    <t>Monitoreo sanidad del rebaño</t>
  </si>
  <si>
    <t>Enero-Diciembre</t>
  </si>
  <si>
    <t>Areteo con DIIO</t>
  </si>
  <si>
    <t>Alimentación</t>
  </si>
  <si>
    <t>Desparasitación</t>
  </si>
  <si>
    <t>Vacunación</t>
  </si>
  <si>
    <t>Muestreo fecas</t>
  </si>
  <si>
    <t>Evaluación de la condición corporal</t>
  </si>
  <si>
    <t>Pesaje de animales</t>
  </si>
  <si>
    <t>Registros</t>
  </si>
  <si>
    <t>Declaración de existencia y movimiento animal</t>
  </si>
  <si>
    <t>Julio</t>
  </si>
  <si>
    <t>Viajes a la cordillera (veranada/invernada)</t>
  </si>
  <si>
    <t>Antiparasitario</t>
  </si>
  <si>
    <t>ml</t>
  </si>
  <si>
    <t>Vacunas</t>
  </si>
  <si>
    <t>Arriendo de talaje</t>
  </si>
  <si>
    <t>c/u</t>
  </si>
  <si>
    <t>Medicamentos para emergencias</t>
  </si>
  <si>
    <t>global</t>
  </si>
  <si>
    <t>Aretes</t>
  </si>
  <si>
    <t>caja</t>
  </si>
  <si>
    <t>Transportes internos</t>
  </si>
  <si>
    <t>Servicio de análisis parasitario</t>
  </si>
  <si>
    <t>BOVINOS DE CARNE</t>
  </si>
  <si>
    <t>Noviembre-Abril</t>
  </si>
  <si>
    <t>Abril</t>
  </si>
  <si>
    <t>Noviembre-Octubre</t>
  </si>
  <si>
    <t>Anual</t>
  </si>
  <si>
    <t>Agosto-Noviembre</t>
  </si>
  <si>
    <t>Marzo-Noviembre</t>
  </si>
  <si>
    <t>COSTOS DIRECTOS DE PRODUCCIÓN POR REBAÑO DE 10 ANIMALES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</si>
  <si>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</si>
  <si>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</si>
  <si>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CRIOLLO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</si>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</sst>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theme="0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20"/>
    <xf numFmtId="43" fontId="4" fillId="0" borderId="0" applyFont="0" applyFill="0" applyBorder="0" applyAlignment="0" applyProtection="0"/>
    <xf numFmtId="9" fontId="4" fillId="0" borderId="20"/>
  </cellStyleXfs>
  <cellXfs count="174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0" borderId="0" xfId="0" applyNumberFormat="1" applyFont="1" applyAlignment="1"/>
    <xf numFmtId="0" fontId="5" fillId="0" borderId="0" xfId="0" applyFont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/>
    <xf numFmtId="0" fontId="5" fillId="2" borderId="10" xfId="0" applyFont="1" applyFill="1" applyBorder="1" applyAlignment="1"/>
    <xf numFmtId="0" fontId="5" fillId="2" borderId="60" xfId="0" applyFont="1" applyFill="1" applyBorder="1" applyAlignment="1"/>
    <xf numFmtId="0" fontId="5" fillId="0" borderId="20" xfId="0" applyNumberFormat="1" applyFont="1" applyBorder="1" applyAlignment="1"/>
    <xf numFmtId="0" fontId="5" fillId="2" borderId="22" xfId="0" applyFont="1" applyFill="1" applyBorder="1" applyAlignment="1"/>
    <xf numFmtId="0" fontId="5" fillId="2" borderId="62" xfId="0" applyFont="1" applyFill="1" applyBorder="1" applyAlignment="1"/>
    <xf numFmtId="3" fontId="5" fillId="0" borderId="0" xfId="0" applyNumberFormat="1" applyFont="1" applyAlignment="1"/>
    <xf numFmtId="49" fontId="5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49" fontId="12" fillId="2" borderId="44" xfId="0" applyNumberFormat="1" applyFont="1" applyFill="1" applyBorder="1" applyAlignment="1">
      <alignment vertical="center"/>
    </xf>
    <xf numFmtId="0" fontId="12" fillId="2" borderId="20" xfId="0" applyFont="1" applyFill="1" applyBorder="1" applyAlignment="1"/>
    <xf numFmtId="0" fontId="12" fillId="2" borderId="45" xfId="0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 applyAlignment="1"/>
    <xf numFmtId="0" fontId="12" fillId="2" borderId="48" xfId="0" applyFont="1" applyFill="1" applyBorder="1" applyAlignment="1"/>
    <xf numFmtId="0" fontId="12" fillId="2" borderId="20" xfId="0" applyFont="1" applyFill="1" applyBorder="1" applyAlignment="1">
      <alignment vertical="center"/>
    </xf>
    <xf numFmtId="0" fontId="12" fillId="8" borderId="40" xfId="0" applyFont="1" applyFill="1" applyBorder="1" applyAlignment="1"/>
    <xf numFmtId="0" fontId="12" fillId="6" borderId="20" xfId="0" applyFont="1" applyFill="1" applyBorder="1" applyAlignment="1"/>
    <xf numFmtId="49" fontId="10" fillId="7" borderId="31" xfId="0" applyNumberFormat="1" applyFont="1" applyFill="1" applyBorder="1" applyAlignment="1">
      <alignment vertical="center"/>
    </xf>
    <xf numFmtId="49" fontId="10" fillId="7" borderId="21" xfId="0" applyNumberFormat="1" applyFont="1" applyFill="1" applyBorder="1" applyAlignment="1">
      <alignment horizontal="center" vertical="center"/>
    </xf>
    <xf numFmtId="49" fontId="12" fillId="7" borderId="32" xfId="0" applyNumberFormat="1" applyFont="1" applyFill="1" applyBorder="1" applyAlignment="1">
      <alignment horizontal="center"/>
    </xf>
    <xf numFmtId="49" fontId="10" fillId="2" borderId="33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2" fillId="2" borderId="34" xfId="0" applyNumberFormat="1" applyFont="1" applyFill="1" applyBorder="1" applyAlignment="1"/>
    <xf numFmtId="165" fontId="10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10" fillId="7" borderId="35" xfId="0" applyNumberFormat="1" applyFont="1" applyFill="1" applyBorder="1" applyAlignment="1">
      <alignment vertical="center"/>
    </xf>
    <xf numFmtId="165" fontId="10" fillId="7" borderId="36" xfId="0" applyNumberFormat="1" applyFont="1" applyFill="1" applyBorder="1" applyAlignment="1">
      <alignment vertical="center"/>
    </xf>
    <xf numFmtId="9" fontId="10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10" fillId="7" borderId="49" xfId="0" applyNumberFormat="1" applyFont="1" applyFill="1" applyBorder="1" applyAlignment="1">
      <alignment vertical="center"/>
    </xf>
    <xf numFmtId="3" fontId="10" fillId="7" borderId="50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7" fillId="2" borderId="20" xfId="0" applyNumberFormat="1" applyFont="1" applyFill="1" applyBorder="1" applyAlignment="1">
      <alignment horizontal="right" vertical="center"/>
    </xf>
    <xf numFmtId="165" fontId="10" fillId="7" borderId="37" xfId="0" applyNumberFormat="1" applyFont="1" applyFill="1" applyBorder="1" applyAlignment="1">
      <alignment vertical="center"/>
    </xf>
    <xf numFmtId="49" fontId="12" fillId="2" borderId="20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49" fontId="14" fillId="3" borderId="5" xfId="0" applyNumberFormat="1" applyFont="1" applyFill="1" applyBorder="1" applyAlignment="1">
      <alignment vertical="center" wrapText="1"/>
    </xf>
    <xf numFmtId="0" fontId="15" fillId="0" borderId="58" xfId="0" applyFont="1" applyBorder="1" applyAlignment="1">
      <alignment horizontal="right" vertical="center"/>
    </xf>
    <xf numFmtId="0" fontId="1" fillId="2" borderId="7" xfId="0" applyFont="1" applyFill="1" applyBorder="1" applyAlignment="1"/>
    <xf numFmtId="3" fontId="16" fillId="0" borderId="58" xfId="0" applyNumberFormat="1" applyFont="1" applyBorder="1" applyAlignment="1">
      <alignment horizontal="right" vertical="center"/>
    </xf>
    <xf numFmtId="0" fontId="15" fillId="0" borderId="58" xfId="0" applyFont="1" applyBorder="1" applyAlignment="1">
      <alignment horizontal="right" vertical="center" wrapText="1"/>
    </xf>
    <xf numFmtId="166" fontId="15" fillId="0" borderId="58" xfId="2" applyNumberFormat="1" applyFont="1" applyBorder="1" applyAlignment="1">
      <alignment horizontal="right" vertical="center"/>
    </xf>
    <xf numFmtId="0" fontId="15" fillId="0" borderId="58" xfId="0" applyFont="1" applyFill="1" applyBorder="1" applyAlignment="1">
      <alignment horizontal="right" vertical="center"/>
    </xf>
    <xf numFmtId="3" fontId="15" fillId="0" borderId="58" xfId="0" applyNumberFormat="1" applyFont="1" applyBorder="1" applyAlignment="1">
      <alignment horizontal="right" vertical="center"/>
    </xf>
    <xf numFmtId="14" fontId="16" fillId="9" borderId="5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wrapText="1"/>
    </xf>
    <xf numFmtId="0" fontId="1" fillId="0" borderId="63" xfId="0" applyFont="1" applyFill="1" applyBorder="1" applyAlignment="1">
      <alignment wrapText="1"/>
    </xf>
    <xf numFmtId="0" fontId="1" fillId="0" borderId="63" xfId="0" applyFont="1" applyFill="1" applyBorder="1" applyAlignment="1">
      <alignment horizontal="center" wrapText="1"/>
    </xf>
    <xf numFmtId="0" fontId="1" fillId="0" borderId="63" xfId="0" applyFont="1" applyFill="1" applyBorder="1"/>
    <xf numFmtId="0" fontId="1" fillId="0" borderId="63" xfId="0" applyFont="1" applyFill="1" applyBorder="1" applyAlignment="1">
      <alignment horizontal="center"/>
    </xf>
    <xf numFmtId="3" fontId="1" fillId="0" borderId="63" xfId="2" applyNumberFormat="1" applyFont="1" applyFill="1" applyBorder="1" applyAlignment="1" applyProtection="1">
      <alignment horizontal="center"/>
    </xf>
    <xf numFmtId="3" fontId="1" fillId="0" borderId="63" xfId="3" applyNumberFormat="1" applyFont="1" applyFill="1" applyBorder="1" applyAlignment="1" applyProtection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wrapText="1"/>
    </xf>
    <xf numFmtId="0" fontId="1" fillId="0" borderId="59" xfId="0" applyFont="1" applyFill="1" applyBorder="1" applyAlignment="1">
      <alignment horizontal="center" wrapText="1"/>
    </xf>
    <xf numFmtId="3" fontId="1" fillId="0" borderId="59" xfId="2" applyNumberFormat="1" applyFont="1" applyFill="1" applyBorder="1" applyAlignment="1">
      <alignment horizontal="center" wrapText="1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right" vertical="center" wrapText="1"/>
    </xf>
    <xf numFmtId="3" fontId="1" fillId="0" borderId="63" xfId="0" applyNumberFormat="1" applyFont="1" applyFill="1" applyBorder="1" applyAlignment="1">
      <alignment horizontal="center"/>
    </xf>
    <xf numFmtId="3" fontId="1" fillId="0" borderId="63" xfId="3" applyNumberFormat="1" applyFont="1" applyFill="1" applyBorder="1" applyAlignment="1" applyProtection="1">
      <alignment horizontal="center"/>
    </xf>
    <xf numFmtId="0" fontId="1" fillId="0" borderId="61" xfId="0" applyFont="1" applyFill="1" applyBorder="1"/>
    <xf numFmtId="0" fontId="1" fillId="0" borderId="61" xfId="0" applyFont="1" applyFill="1" applyBorder="1" applyAlignment="1">
      <alignment horizontal="center"/>
    </xf>
    <xf numFmtId="3" fontId="1" fillId="0" borderId="61" xfId="2" applyNumberFormat="1" applyFont="1" applyFill="1" applyBorder="1" applyAlignment="1" applyProtection="1">
      <alignment horizontal="center"/>
    </xf>
    <xf numFmtId="0" fontId="18" fillId="0" borderId="59" xfId="0" applyFont="1" applyFill="1" applyBorder="1"/>
    <xf numFmtId="0" fontId="1" fillId="0" borderId="59" xfId="0" applyFont="1" applyFill="1" applyBorder="1" applyAlignment="1">
      <alignment horizontal="center"/>
    </xf>
    <xf numFmtId="3" fontId="1" fillId="0" borderId="59" xfId="2" applyNumberFormat="1" applyFont="1" applyFill="1" applyBorder="1" applyAlignment="1">
      <alignment horizontal="center"/>
    </xf>
    <xf numFmtId="0" fontId="1" fillId="0" borderId="59" xfId="0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14" fillId="3" borderId="52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17" fillId="10" borderId="20" xfId="0" applyFont="1" applyFill="1" applyBorder="1" applyAlignment="1">
      <alignment horizontal="center" vertical="center"/>
    </xf>
    <xf numFmtId="49" fontId="13" fillId="8" borderId="55" xfId="0" applyNumberFormat="1" applyFont="1" applyFill="1" applyBorder="1" applyAlignment="1">
      <alignment horizontal="center" vertical="center"/>
    </xf>
    <xf numFmtId="49" fontId="13" fillId="8" borderId="56" xfId="0" applyNumberFormat="1" applyFont="1" applyFill="1" applyBorder="1" applyAlignment="1">
      <alignment horizontal="center" vertical="center"/>
    </xf>
    <xf numFmtId="49" fontId="13" fillId="8" borderId="57" xfId="0" applyNumberFormat="1" applyFont="1" applyFill="1" applyBorder="1" applyAlignment="1">
      <alignment horizontal="center" vertical="center"/>
    </xf>
    <xf numFmtId="49" fontId="13" fillId="8" borderId="38" xfId="0" applyNumberFormat="1" applyFont="1" applyFill="1" applyBorder="1" applyAlignment="1">
      <alignment vertical="center"/>
    </xf>
    <xf numFmtId="0" fontId="10" fillId="8" borderId="39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1019173</xdr:colOff>
      <xdr:row>0</xdr:row>
      <xdr:rowOff>161925</xdr:rowOff>
    </xdr:from>
    <xdr:to>
      <xdr:col>6</xdr:col>
      <xdr:colOff>1133474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161925"/>
          <a:ext cx="7277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workbookViewId="0">
      <selection activeCell="C16" sqref="C16"/>
    </sheetView>
  </sheetViews>
  <sheetFormatPr baseColWidth="10" defaultColWidth="10.85546875" defaultRowHeight="11.25" customHeight="1" x14ac:dyDescent="0.3"/>
  <cols>
    <col min="1" max="1" width="15.5703125" style="21" customWidth="1"/>
    <col min="2" max="2" width="26.85546875" style="21" customWidth="1"/>
    <col min="3" max="3" width="17" style="21" customWidth="1"/>
    <col min="4" max="4" width="14.85546875" style="21" customWidth="1"/>
    <col min="5" max="5" width="14.42578125" style="21" customWidth="1"/>
    <col min="6" max="6" width="18.7109375" style="21" customWidth="1"/>
    <col min="7" max="7" width="17.140625" style="68" customWidth="1"/>
    <col min="8" max="255" width="10.85546875" style="21" customWidth="1"/>
    <col min="256" max="16384" width="10.85546875" style="22"/>
  </cols>
  <sheetData>
    <row r="1" spans="1:7" ht="15" customHeight="1" x14ac:dyDescent="0.3">
      <c r="A1" s="19"/>
      <c r="B1" s="19"/>
      <c r="C1" s="19"/>
      <c r="D1" s="19"/>
      <c r="E1" s="19"/>
      <c r="F1" s="19"/>
      <c r="G1" s="20"/>
    </row>
    <row r="2" spans="1:7" ht="15" customHeight="1" x14ac:dyDescent="0.3">
      <c r="A2" s="19"/>
      <c r="B2" s="19"/>
      <c r="C2" s="19"/>
      <c r="D2" s="19"/>
      <c r="E2" s="19"/>
      <c r="F2" s="19"/>
      <c r="G2" s="20"/>
    </row>
    <row r="3" spans="1:7" ht="15" customHeight="1" x14ac:dyDescent="0.3">
      <c r="A3" s="19"/>
      <c r="B3" s="19"/>
      <c r="C3" s="19"/>
      <c r="D3" s="19"/>
      <c r="E3" s="19"/>
      <c r="F3" s="19"/>
      <c r="G3" s="20"/>
    </row>
    <row r="4" spans="1:7" ht="15" customHeight="1" x14ac:dyDescent="0.3">
      <c r="A4" s="19"/>
      <c r="B4" s="19"/>
      <c r="C4" s="19"/>
      <c r="D4" s="19"/>
      <c r="E4" s="19"/>
      <c r="F4" s="19"/>
      <c r="G4" s="20"/>
    </row>
    <row r="5" spans="1:7" ht="15" customHeight="1" x14ac:dyDescent="0.3">
      <c r="A5" s="19"/>
      <c r="B5" s="19"/>
      <c r="C5" s="19"/>
      <c r="D5" s="19"/>
      <c r="E5" s="19"/>
      <c r="F5" s="19"/>
      <c r="G5" s="20"/>
    </row>
    <row r="6" spans="1:7" ht="15" customHeight="1" x14ac:dyDescent="0.3">
      <c r="A6" s="19"/>
      <c r="B6" s="19"/>
      <c r="C6" s="19"/>
      <c r="D6" s="19"/>
      <c r="E6" s="19"/>
      <c r="F6" s="19"/>
      <c r="G6" s="20"/>
    </row>
    <row r="7" spans="1:7" ht="15" customHeight="1" x14ac:dyDescent="0.3">
      <c r="A7" s="19"/>
      <c r="B7" s="19"/>
      <c r="C7" s="19"/>
      <c r="D7" s="19"/>
      <c r="E7" s="19"/>
      <c r="F7" s="19"/>
      <c r="G7" s="20"/>
    </row>
    <row r="8" spans="1:7" ht="15" customHeight="1" x14ac:dyDescent="0.3">
      <c r="A8" s="19"/>
      <c r="B8" s="23"/>
      <c r="C8" s="24"/>
      <c r="D8" s="19"/>
      <c r="E8" s="24"/>
      <c r="F8" s="24"/>
      <c r="G8" s="25"/>
    </row>
    <row r="9" spans="1:7" ht="12" customHeight="1" x14ac:dyDescent="0.3">
      <c r="A9" s="26"/>
      <c r="B9" s="69" t="s">
        <v>0</v>
      </c>
      <c r="C9" s="70" t="s">
        <v>91</v>
      </c>
      <c r="D9" s="71"/>
      <c r="E9" s="162" t="s">
        <v>55</v>
      </c>
      <c r="F9" s="163"/>
      <c r="G9" s="72">
        <v>2000</v>
      </c>
    </row>
    <row r="10" spans="1:7" ht="15" customHeight="1" x14ac:dyDescent="0.3">
      <c r="A10" s="26"/>
      <c r="B10" s="1" t="s">
        <v>1</v>
      </c>
      <c r="C10" s="70" t="s">
        <v>101</v>
      </c>
      <c r="D10" s="71"/>
      <c r="E10" s="164" t="s">
        <v>2</v>
      </c>
      <c r="F10" s="165"/>
      <c r="G10" s="73" t="s">
        <v>68</v>
      </c>
    </row>
    <row r="11" spans="1:7" ht="15" customHeight="1" x14ac:dyDescent="0.3">
      <c r="A11" s="26"/>
      <c r="B11" s="1" t="s">
        <v>3</v>
      </c>
      <c r="C11" s="70" t="s">
        <v>60</v>
      </c>
      <c r="D11" s="71"/>
      <c r="E11" s="164" t="s">
        <v>56</v>
      </c>
      <c r="F11" s="165"/>
      <c r="G11" s="74">
        <v>2000</v>
      </c>
    </row>
    <row r="12" spans="1:7" ht="15" customHeight="1" x14ac:dyDescent="0.3">
      <c r="A12" s="26"/>
      <c r="B12" s="1" t="s">
        <v>4</v>
      </c>
      <c r="C12" s="75" t="s">
        <v>61</v>
      </c>
      <c r="D12" s="71"/>
      <c r="E12" s="17" t="s">
        <v>5</v>
      </c>
      <c r="F12" s="18"/>
      <c r="G12" s="76">
        <f>G11*G9</f>
        <v>4000000</v>
      </c>
    </row>
    <row r="13" spans="1:7" ht="15" customHeight="1" x14ac:dyDescent="0.3">
      <c r="A13" s="26"/>
      <c r="B13" s="1" t="s">
        <v>6</v>
      </c>
      <c r="C13" s="75" t="s">
        <v>62</v>
      </c>
      <c r="D13" s="71"/>
      <c r="E13" s="164" t="s">
        <v>7</v>
      </c>
      <c r="F13" s="165"/>
      <c r="G13" s="73" t="s">
        <v>64</v>
      </c>
    </row>
    <row r="14" spans="1:7" ht="15" customHeight="1" x14ac:dyDescent="0.3">
      <c r="A14" s="26"/>
      <c r="B14" s="1" t="s">
        <v>8</v>
      </c>
      <c r="C14" s="70" t="s">
        <v>63</v>
      </c>
      <c r="D14" s="71"/>
      <c r="E14" s="164" t="s">
        <v>9</v>
      </c>
      <c r="F14" s="165"/>
      <c r="G14" s="73" t="s">
        <v>68</v>
      </c>
    </row>
    <row r="15" spans="1:7" ht="15" customHeight="1" x14ac:dyDescent="0.3">
      <c r="A15" s="26"/>
      <c r="B15" s="1" t="s">
        <v>10</v>
      </c>
      <c r="C15" s="77" t="s">
        <v>102</v>
      </c>
      <c r="D15" s="71"/>
      <c r="E15" s="166" t="s">
        <v>11</v>
      </c>
      <c r="F15" s="167"/>
      <c r="G15" s="75" t="s">
        <v>65</v>
      </c>
    </row>
    <row r="16" spans="1:7" ht="12" customHeight="1" x14ac:dyDescent="0.3">
      <c r="A16" s="19"/>
      <c r="B16" s="78"/>
      <c r="C16" s="79"/>
      <c r="D16" s="80"/>
      <c r="E16" s="81"/>
      <c r="F16" s="81"/>
      <c r="G16" s="82"/>
    </row>
    <row r="17" spans="1:7" ht="12" customHeight="1" x14ac:dyDescent="0.3">
      <c r="A17" s="27"/>
      <c r="B17" s="168" t="s">
        <v>98</v>
      </c>
      <c r="C17" s="168"/>
      <c r="D17" s="168"/>
      <c r="E17" s="168"/>
      <c r="F17" s="168"/>
      <c r="G17" s="168"/>
    </row>
    <row r="18" spans="1:7" ht="12" customHeight="1" x14ac:dyDescent="0.3">
      <c r="A18" s="19"/>
      <c r="B18" s="83"/>
      <c r="C18" s="84"/>
      <c r="D18" s="84"/>
      <c r="E18" s="84"/>
      <c r="F18" s="85"/>
      <c r="G18" s="86"/>
    </row>
    <row r="19" spans="1:7" ht="12" customHeight="1" x14ac:dyDescent="0.3">
      <c r="A19" s="26"/>
      <c r="B19" s="87" t="s">
        <v>12</v>
      </c>
      <c r="C19" s="88"/>
      <c r="D19" s="89"/>
      <c r="E19" s="89"/>
      <c r="F19" s="89"/>
      <c r="G19" s="90"/>
    </row>
    <row r="20" spans="1:7" ht="24" customHeight="1" x14ac:dyDescent="0.3">
      <c r="A20" s="27"/>
      <c r="B20" s="91" t="s">
        <v>13</v>
      </c>
      <c r="C20" s="91" t="s">
        <v>14</v>
      </c>
      <c r="D20" s="91" t="s">
        <v>15</v>
      </c>
      <c r="E20" s="91" t="s">
        <v>16</v>
      </c>
      <c r="F20" s="91" t="s">
        <v>17</v>
      </c>
      <c r="G20" s="91" t="s">
        <v>18</v>
      </c>
    </row>
    <row r="21" spans="1:7" ht="12.75" customHeight="1" x14ac:dyDescent="0.3">
      <c r="A21" s="27"/>
      <c r="B21" s="92" t="s">
        <v>66</v>
      </c>
      <c r="C21" s="93"/>
      <c r="D21" s="93"/>
      <c r="E21" s="94"/>
      <c r="F21" s="94"/>
      <c r="G21" s="93"/>
    </row>
    <row r="22" spans="1:7" ht="12.75" customHeight="1" x14ac:dyDescent="0.3">
      <c r="A22" s="27"/>
      <c r="B22" s="95" t="s">
        <v>67</v>
      </c>
      <c r="C22" s="94" t="s">
        <v>19</v>
      </c>
      <c r="D22" s="96">
        <v>5</v>
      </c>
      <c r="E22" s="94" t="s">
        <v>68</v>
      </c>
      <c r="F22" s="97">
        <v>22000</v>
      </c>
      <c r="G22" s="98">
        <f t="shared" ref="G22:G32" si="0">+F22*D22</f>
        <v>110000</v>
      </c>
    </row>
    <row r="23" spans="1:7" ht="12.75" customHeight="1" x14ac:dyDescent="0.3">
      <c r="A23" s="27"/>
      <c r="B23" s="95" t="s">
        <v>69</v>
      </c>
      <c r="C23" s="94" t="s">
        <v>19</v>
      </c>
      <c r="D23" s="96">
        <v>0.5</v>
      </c>
      <c r="E23" s="94" t="s">
        <v>92</v>
      </c>
      <c r="F23" s="97">
        <v>22000</v>
      </c>
      <c r="G23" s="98">
        <f t="shared" si="0"/>
        <v>11000</v>
      </c>
    </row>
    <row r="24" spans="1:7" ht="12.75" customHeight="1" x14ac:dyDescent="0.3">
      <c r="A24" s="27"/>
      <c r="B24" s="95" t="s">
        <v>70</v>
      </c>
      <c r="C24" s="94" t="s">
        <v>19</v>
      </c>
      <c r="D24" s="96">
        <v>40</v>
      </c>
      <c r="E24" s="94" t="s">
        <v>68</v>
      </c>
      <c r="F24" s="97">
        <v>22000</v>
      </c>
      <c r="G24" s="98">
        <f t="shared" si="0"/>
        <v>880000</v>
      </c>
    </row>
    <row r="25" spans="1:7" ht="12.75" customHeight="1" x14ac:dyDescent="0.3">
      <c r="A25" s="28"/>
      <c r="B25" s="95" t="s">
        <v>71</v>
      </c>
      <c r="C25" s="94" t="s">
        <v>19</v>
      </c>
      <c r="D25" s="96">
        <v>0.5</v>
      </c>
      <c r="E25" s="94" t="s">
        <v>92</v>
      </c>
      <c r="F25" s="97">
        <v>22000</v>
      </c>
      <c r="G25" s="98">
        <f t="shared" si="0"/>
        <v>11000</v>
      </c>
    </row>
    <row r="26" spans="1:7" ht="12.75" customHeight="1" x14ac:dyDescent="0.3">
      <c r="A26" s="28"/>
      <c r="B26" s="95" t="s">
        <v>72</v>
      </c>
      <c r="C26" s="94" t="s">
        <v>19</v>
      </c>
      <c r="D26" s="96">
        <v>0.5</v>
      </c>
      <c r="E26" s="94" t="s">
        <v>92</v>
      </c>
      <c r="F26" s="97">
        <v>22000</v>
      </c>
      <c r="G26" s="98">
        <f t="shared" si="0"/>
        <v>11000</v>
      </c>
    </row>
    <row r="27" spans="1:7" ht="12.75" customHeight="1" x14ac:dyDescent="0.3">
      <c r="A27" s="28"/>
      <c r="B27" s="95" t="s">
        <v>73</v>
      </c>
      <c r="C27" s="94" t="s">
        <v>19</v>
      </c>
      <c r="D27" s="96"/>
      <c r="E27" s="94"/>
      <c r="F27" s="97"/>
      <c r="G27" s="98"/>
    </row>
    <row r="28" spans="1:7" ht="12.75" customHeight="1" x14ac:dyDescent="0.3">
      <c r="A28" s="27"/>
      <c r="B28" s="95" t="s">
        <v>74</v>
      </c>
      <c r="C28" s="94" t="s">
        <v>19</v>
      </c>
      <c r="D28" s="96">
        <v>2</v>
      </c>
      <c r="E28" s="94" t="s">
        <v>92</v>
      </c>
      <c r="F28" s="97">
        <v>16000</v>
      </c>
      <c r="G28" s="98">
        <f t="shared" si="0"/>
        <v>32000</v>
      </c>
    </row>
    <row r="29" spans="1:7" ht="12.75" customHeight="1" x14ac:dyDescent="0.3">
      <c r="A29" s="27"/>
      <c r="B29" s="95" t="s">
        <v>75</v>
      </c>
      <c r="C29" s="94" t="s">
        <v>19</v>
      </c>
      <c r="D29" s="96">
        <v>1</v>
      </c>
      <c r="E29" s="94" t="s">
        <v>93</v>
      </c>
      <c r="F29" s="97">
        <v>22000</v>
      </c>
      <c r="G29" s="98">
        <f t="shared" si="0"/>
        <v>22000</v>
      </c>
    </row>
    <row r="30" spans="1:7" ht="12.75" customHeight="1" x14ac:dyDescent="0.3">
      <c r="A30" s="27"/>
      <c r="B30" s="95" t="s">
        <v>76</v>
      </c>
      <c r="C30" s="94" t="s">
        <v>19</v>
      </c>
      <c r="D30" s="96">
        <v>2</v>
      </c>
      <c r="E30" s="94" t="s">
        <v>92</v>
      </c>
      <c r="F30" s="97">
        <v>16000</v>
      </c>
      <c r="G30" s="98">
        <f t="shared" si="0"/>
        <v>32000</v>
      </c>
    </row>
    <row r="31" spans="1:7" ht="12.75" customHeight="1" x14ac:dyDescent="0.3">
      <c r="A31" s="27"/>
      <c r="B31" s="95" t="s">
        <v>77</v>
      </c>
      <c r="C31" s="96" t="s">
        <v>19</v>
      </c>
      <c r="D31" s="96">
        <v>0.5</v>
      </c>
      <c r="E31" s="94" t="s">
        <v>78</v>
      </c>
      <c r="F31" s="97">
        <v>22000</v>
      </c>
      <c r="G31" s="98">
        <f t="shared" si="0"/>
        <v>11000</v>
      </c>
    </row>
    <row r="32" spans="1:7" ht="12.75" customHeight="1" x14ac:dyDescent="0.3">
      <c r="A32" s="27"/>
      <c r="B32" s="95" t="s">
        <v>79</v>
      </c>
      <c r="C32" s="96" t="s">
        <v>19</v>
      </c>
      <c r="D32" s="96">
        <v>2</v>
      </c>
      <c r="E32" s="94" t="s">
        <v>94</v>
      </c>
      <c r="F32" s="97">
        <v>22000</v>
      </c>
      <c r="G32" s="98">
        <f t="shared" si="0"/>
        <v>44000</v>
      </c>
    </row>
    <row r="33" spans="1:7" ht="12.75" customHeight="1" x14ac:dyDescent="0.3">
      <c r="A33" s="27"/>
      <c r="B33" s="16"/>
      <c r="C33" s="2"/>
      <c r="D33" s="8"/>
      <c r="E33" s="2"/>
      <c r="F33" s="13"/>
      <c r="G33" s="13"/>
    </row>
    <row r="34" spans="1:7" ht="12.75" customHeight="1" x14ac:dyDescent="0.3">
      <c r="A34" s="27"/>
      <c r="B34" s="3" t="s">
        <v>20</v>
      </c>
      <c r="C34" s="4"/>
      <c r="D34" s="4"/>
      <c r="E34" s="4"/>
      <c r="F34" s="5"/>
      <c r="G34" s="14">
        <f>SUM(G21:G32)</f>
        <v>1164000</v>
      </c>
    </row>
    <row r="35" spans="1:7" ht="12" customHeight="1" x14ac:dyDescent="0.3">
      <c r="A35" s="19"/>
      <c r="B35" s="83"/>
      <c r="C35" s="85"/>
      <c r="D35" s="85"/>
      <c r="E35" s="85"/>
      <c r="F35" s="99"/>
      <c r="G35" s="100"/>
    </row>
    <row r="36" spans="1:7" ht="12" customHeight="1" x14ac:dyDescent="0.3">
      <c r="A36" s="26"/>
      <c r="B36" s="101" t="s">
        <v>21</v>
      </c>
      <c r="C36" s="102"/>
      <c r="D36" s="103"/>
      <c r="E36" s="103"/>
      <c r="F36" s="104"/>
      <c r="G36" s="105"/>
    </row>
    <row r="37" spans="1:7" ht="24" customHeight="1" x14ac:dyDescent="0.3">
      <c r="A37" s="26"/>
      <c r="B37" s="106" t="s">
        <v>13</v>
      </c>
      <c r="C37" s="107" t="s">
        <v>14</v>
      </c>
      <c r="D37" s="107" t="s">
        <v>15</v>
      </c>
      <c r="E37" s="106" t="s">
        <v>54</v>
      </c>
      <c r="F37" s="107" t="s">
        <v>17</v>
      </c>
      <c r="G37" s="106" t="s">
        <v>18</v>
      </c>
    </row>
    <row r="38" spans="1:7" ht="12" customHeight="1" x14ac:dyDescent="0.3">
      <c r="A38" s="26"/>
      <c r="B38" s="108"/>
      <c r="C38" s="109" t="s">
        <v>54</v>
      </c>
      <c r="D38" s="109" t="s">
        <v>54</v>
      </c>
      <c r="E38" s="109" t="s">
        <v>54</v>
      </c>
      <c r="F38" s="110" t="s">
        <v>54</v>
      </c>
      <c r="G38" s="111"/>
    </row>
    <row r="39" spans="1:7" ht="12" customHeight="1" x14ac:dyDescent="0.3">
      <c r="A39" s="26"/>
      <c r="B39" s="6" t="s">
        <v>22</v>
      </c>
      <c r="C39" s="7"/>
      <c r="D39" s="7"/>
      <c r="E39" s="7"/>
      <c r="F39" s="112"/>
      <c r="G39" s="15"/>
    </row>
    <row r="40" spans="1:7" ht="12" customHeight="1" x14ac:dyDescent="0.3">
      <c r="A40" s="19"/>
      <c r="B40" s="113"/>
      <c r="C40" s="114"/>
      <c r="D40" s="114"/>
      <c r="E40" s="114"/>
      <c r="F40" s="115"/>
      <c r="G40" s="116"/>
    </row>
    <row r="41" spans="1:7" ht="12" customHeight="1" x14ac:dyDescent="0.3">
      <c r="A41" s="26"/>
      <c r="B41" s="101" t="s">
        <v>23</v>
      </c>
      <c r="C41" s="102"/>
      <c r="D41" s="103"/>
      <c r="E41" s="103"/>
      <c r="F41" s="104"/>
      <c r="G41" s="105"/>
    </row>
    <row r="42" spans="1:7" ht="24" customHeight="1" x14ac:dyDescent="0.3">
      <c r="A42" s="26"/>
      <c r="B42" s="117" t="s">
        <v>13</v>
      </c>
      <c r="C42" s="117" t="s">
        <v>14</v>
      </c>
      <c r="D42" s="117" t="s">
        <v>15</v>
      </c>
      <c r="E42" s="117" t="s">
        <v>16</v>
      </c>
      <c r="F42" s="118" t="s">
        <v>17</v>
      </c>
      <c r="G42" s="117" t="s">
        <v>18</v>
      </c>
    </row>
    <row r="43" spans="1:7" ht="12.75" customHeight="1" x14ac:dyDescent="0.3">
      <c r="A43" s="27"/>
      <c r="B43" s="119"/>
      <c r="C43" s="120"/>
      <c r="D43" s="120"/>
      <c r="E43" s="120"/>
      <c r="F43" s="121"/>
      <c r="G43" s="121"/>
    </row>
    <row r="44" spans="1:7" ht="12.75" customHeight="1" x14ac:dyDescent="0.3">
      <c r="A44" s="27"/>
      <c r="B44" s="119"/>
      <c r="C44" s="120"/>
      <c r="D44" s="120"/>
      <c r="E44" s="120"/>
      <c r="F44" s="121"/>
      <c r="G44" s="121"/>
    </row>
    <row r="45" spans="1:7" ht="12.75" customHeight="1" x14ac:dyDescent="0.3">
      <c r="A45" s="27"/>
      <c r="B45" s="119"/>
      <c r="C45" s="120"/>
      <c r="D45" s="120"/>
      <c r="E45" s="120"/>
      <c r="F45" s="121"/>
      <c r="G45" s="121"/>
    </row>
    <row r="46" spans="1:7" ht="12.75" customHeight="1" x14ac:dyDescent="0.3">
      <c r="A46" s="27"/>
      <c r="B46" s="119"/>
      <c r="C46" s="120"/>
      <c r="D46" s="120"/>
      <c r="E46" s="120"/>
      <c r="F46" s="121"/>
      <c r="G46" s="121"/>
    </row>
    <row r="47" spans="1:7" ht="12.75" customHeight="1" x14ac:dyDescent="0.3">
      <c r="A47" s="27"/>
      <c r="B47" s="119"/>
      <c r="C47" s="120"/>
      <c r="D47" s="120"/>
      <c r="E47" s="120"/>
      <c r="F47" s="121"/>
      <c r="G47" s="121"/>
    </row>
    <row r="48" spans="1:7" ht="12.75" customHeight="1" x14ac:dyDescent="0.3">
      <c r="A48" s="27"/>
      <c r="B48" s="119"/>
      <c r="C48" s="120"/>
      <c r="D48" s="120"/>
      <c r="E48" s="120"/>
      <c r="F48" s="121"/>
      <c r="G48" s="121"/>
    </row>
    <row r="49" spans="1:11" ht="12.75" customHeight="1" x14ac:dyDescent="0.3">
      <c r="A49" s="27"/>
      <c r="B49" s="16"/>
      <c r="C49" s="2"/>
      <c r="D49" s="8"/>
      <c r="E49" s="2"/>
      <c r="F49" s="13"/>
      <c r="G49" s="13"/>
    </row>
    <row r="50" spans="1:11" ht="12.75" customHeight="1" x14ac:dyDescent="0.3">
      <c r="A50" s="27"/>
      <c r="B50" s="16"/>
      <c r="C50" s="2"/>
      <c r="D50" s="8"/>
      <c r="E50" s="2"/>
      <c r="F50" s="13"/>
      <c r="G50" s="13"/>
    </row>
    <row r="51" spans="1:11" ht="12.75" customHeight="1" x14ac:dyDescent="0.3">
      <c r="A51" s="26"/>
      <c r="B51" s="6" t="s">
        <v>24</v>
      </c>
      <c r="C51" s="7"/>
      <c r="D51" s="7"/>
      <c r="E51" s="7"/>
      <c r="F51" s="7"/>
      <c r="G51" s="15">
        <f>SUM(G43:G50)</f>
        <v>0</v>
      </c>
    </row>
    <row r="52" spans="1:11" ht="12" customHeight="1" x14ac:dyDescent="0.3">
      <c r="A52" s="19"/>
      <c r="B52" s="113"/>
      <c r="C52" s="114"/>
      <c r="D52" s="114"/>
      <c r="E52" s="114"/>
      <c r="F52" s="115"/>
      <c r="G52" s="116"/>
    </row>
    <row r="53" spans="1:11" ht="12" customHeight="1" x14ac:dyDescent="0.3">
      <c r="A53" s="26"/>
      <c r="B53" s="101" t="s">
        <v>25</v>
      </c>
      <c r="C53" s="102"/>
      <c r="D53" s="103"/>
      <c r="E53" s="103"/>
      <c r="F53" s="104"/>
      <c r="G53" s="105"/>
    </row>
    <row r="54" spans="1:11" ht="24" customHeight="1" x14ac:dyDescent="0.3">
      <c r="A54" s="26"/>
      <c r="B54" s="122" t="s">
        <v>26</v>
      </c>
      <c r="C54" s="122" t="s">
        <v>27</v>
      </c>
      <c r="D54" s="122" t="s">
        <v>28</v>
      </c>
      <c r="E54" s="122" t="s">
        <v>16</v>
      </c>
      <c r="F54" s="122" t="s">
        <v>17</v>
      </c>
      <c r="G54" s="123" t="s">
        <v>18</v>
      </c>
      <c r="K54" s="29"/>
    </row>
    <row r="55" spans="1:11" ht="12.75" customHeight="1" x14ac:dyDescent="0.3">
      <c r="A55" s="30"/>
      <c r="B55" s="95" t="s">
        <v>80</v>
      </c>
      <c r="C55" s="96" t="s">
        <v>81</v>
      </c>
      <c r="D55" s="96">
        <v>160</v>
      </c>
      <c r="E55" s="94" t="s">
        <v>92</v>
      </c>
      <c r="F55" s="124">
        <v>80</v>
      </c>
      <c r="G55" s="125">
        <f t="shared" ref="G55:G59" si="1">+F55*D55</f>
        <v>12800</v>
      </c>
      <c r="K55" s="29"/>
    </row>
    <row r="56" spans="1:11" ht="12.75" customHeight="1" x14ac:dyDescent="0.3">
      <c r="A56" s="30"/>
      <c r="B56" s="95" t="s">
        <v>82</v>
      </c>
      <c r="C56" s="96" t="s">
        <v>81</v>
      </c>
      <c r="D56" s="96">
        <v>40</v>
      </c>
      <c r="E56" s="94" t="s">
        <v>92</v>
      </c>
      <c r="F56" s="124">
        <v>462</v>
      </c>
      <c r="G56" s="125">
        <f t="shared" si="1"/>
        <v>18480</v>
      </c>
    </row>
    <row r="57" spans="1:11" ht="12.75" customHeight="1" x14ac:dyDescent="0.3">
      <c r="A57" s="30"/>
      <c r="B57" s="95" t="s">
        <v>83</v>
      </c>
      <c r="C57" s="96" t="s">
        <v>84</v>
      </c>
      <c r="D57" s="96">
        <v>10</v>
      </c>
      <c r="E57" s="94" t="s">
        <v>68</v>
      </c>
      <c r="F57" s="97">
        <v>3000</v>
      </c>
      <c r="G57" s="125">
        <f t="shared" si="1"/>
        <v>30000</v>
      </c>
    </row>
    <row r="58" spans="1:11" ht="12.75" customHeight="1" x14ac:dyDescent="0.3">
      <c r="A58" s="30"/>
      <c r="B58" s="95" t="s">
        <v>85</v>
      </c>
      <c r="C58" s="96" t="s">
        <v>86</v>
      </c>
      <c r="D58" s="96">
        <v>20</v>
      </c>
      <c r="E58" s="96" t="s">
        <v>68</v>
      </c>
      <c r="F58" s="97">
        <v>4000</v>
      </c>
      <c r="G58" s="125">
        <f t="shared" si="1"/>
        <v>80000</v>
      </c>
    </row>
    <row r="59" spans="1:11" ht="12.75" customHeight="1" x14ac:dyDescent="0.3">
      <c r="A59" s="30"/>
      <c r="B59" s="126" t="s">
        <v>87</v>
      </c>
      <c r="C59" s="127" t="s">
        <v>88</v>
      </c>
      <c r="D59" s="127">
        <v>8</v>
      </c>
      <c r="E59" s="127" t="s">
        <v>95</v>
      </c>
      <c r="F59" s="128">
        <v>2975</v>
      </c>
      <c r="G59" s="125">
        <f t="shared" si="1"/>
        <v>23800</v>
      </c>
    </row>
    <row r="60" spans="1:11" ht="12.75" customHeight="1" x14ac:dyDescent="0.3">
      <c r="A60" s="30"/>
      <c r="B60" s="129"/>
      <c r="C60" s="130"/>
      <c r="D60" s="130"/>
      <c r="E60" s="130"/>
      <c r="F60" s="131"/>
      <c r="G60" s="131"/>
    </row>
    <row r="61" spans="1:11" ht="12.75" customHeight="1" x14ac:dyDescent="0.3">
      <c r="A61" s="30"/>
      <c r="B61" s="132"/>
      <c r="C61" s="130"/>
      <c r="D61" s="130"/>
      <c r="E61" s="130"/>
      <c r="F61" s="131"/>
      <c r="G61" s="121"/>
    </row>
    <row r="62" spans="1:11" ht="12.75" customHeight="1" x14ac:dyDescent="0.3">
      <c r="A62" s="30"/>
      <c r="B62" s="132"/>
      <c r="C62" s="130"/>
      <c r="D62" s="130"/>
      <c r="E62" s="130"/>
      <c r="F62" s="131"/>
      <c r="G62" s="121"/>
    </row>
    <row r="63" spans="1:11" ht="12.75" customHeight="1" x14ac:dyDescent="0.3">
      <c r="A63" s="30"/>
      <c r="B63" s="12"/>
      <c r="C63" s="9"/>
      <c r="D63" s="10"/>
      <c r="E63" s="9"/>
      <c r="F63" s="11"/>
      <c r="G63" s="11"/>
    </row>
    <row r="64" spans="1:11" ht="13.5" customHeight="1" x14ac:dyDescent="0.3">
      <c r="A64" s="30"/>
      <c r="B64" s="133" t="s">
        <v>29</v>
      </c>
      <c r="C64" s="134"/>
      <c r="D64" s="134"/>
      <c r="E64" s="134"/>
      <c r="F64" s="135"/>
      <c r="G64" s="136">
        <f>SUM(G55:G60)</f>
        <v>165080</v>
      </c>
    </row>
    <row r="65" spans="1:9" ht="12" customHeight="1" x14ac:dyDescent="0.3">
      <c r="A65" s="19"/>
      <c r="B65" s="137"/>
      <c r="C65" s="138"/>
      <c r="D65" s="138"/>
      <c r="E65" s="139"/>
      <c r="F65" s="140"/>
      <c r="G65" s="141"/>
    </row>
    <row r="66" spans="1:9" ht="12" customHeight="1" x14ac:dyDescent="0.3">
      <c r="A66" s="26"/>
      <c r="B66" s="101" t="s">
        <v>30</v>
      </c>
      <c r="C66" s="102"/>
      <c r="D66" s="103"/>
      <c r="E66" s="103"/>
      <c r="F66" s="104"/>
      <c r="G66" s="105"/>
    </row>
    <row r="67" spans="1:9" ht="24" customHeight="1" x14ac:dyDescent="0.3">
      <c r="A67" s="26"/>
      <c r="B67" s="142" t="s">
        <v>31</v>
      </c>
      <c r="C67" s="122" t="s">
        <v>27</v>
      </c>
      <c r="D67" s="122" t="s">
        <v>28</v>
      </c>
      <c r="E67" s="142" t="s">
        <v>16</v>
      </c>
      <c r="F67" s="122" t="s">
        <v>17</v>
      </c>
      <c r="G67" s="142" t="s">
        <v>18</v>
      </c>
    </row>
    <row r="68" spans="1:9" ht="16.5" customHeight="1" x14ac:dyDescent="0.3">
      <c r="A68" s="30"/>
      <c r="B68" s="95" t="s">
        <v>89</v>
      </c>
      <c r="C68" s="96" t="s">
        <v>84</v>
      </c>
      <c r="D68" s="96">
        <v>6</v>
      </c>
      <c r="E68" s="94" t="s">
        <v>96</v>
      </c>
      <c r="F68" s="97">
        <v>25000</v>
      </c>
      <c r="G68" s="97">
        <f>AVERAGE(D68*F68)</f>
        <v>150000</v>
      </c>
    </row>
    <row r="69" spans="1:9" ht="16.5" customHeight="1" x14ac:dyDescent="0.3">
      <c r="A69" s="31"/>
      <c r="B69" s="95" t="s">
        <v>90</v>
      </c>
      <c r="C69" s="96" t="s">
        <v>84</v>
      </c>
      <c r="D69" s="96">
        <v>2</v>
      </c>
      <c r="E69" s="94" t="s">
        <v>97</v>
      </c>
      <c r="F69" s="97">
        <v>18000</v>
      </c>
      <c r="G69" s="97">
        <f>AVERAGE(D69*F69)</f>
        <v>36000</v>
      </c>
    </row>
    <row r="70" spans="1:9" ht="13.5" customHeight="1" x14ac:dyDescent="0.3">
      <c r="A70" s="26"/>
      <c r="B70" s="143" t="s">
        <v>32</v>
      </c>
      <c r="C70" s="144"/>
      <c r="D70" s="144"/>
      <c r="E70" s="145"/>
      <c r="F70" s="146"/>
      <c r="G70" s="147">
        <f>SUM(G68:G69)</f>
        <v>186000</v>
      </c>
      <c r="I70" s="32"/>
    </row>
    <row r="71" spans="1:9" ht="12" customHeight="1" x14ac:dyDescent="0.3">
      <c r="A71" s="19"/>
      <c r="B71" s="148"/>
      <c r="C71" s="148"/>
      <c r="D71" s="148"/>
      <c r="E71" s="148"/>
      <c r="F71" s="149"/>
      <c r="G71" s="150"/>
    </row>
    <row r="72" spans="1:9" ht="12" customHeight="1" x14ac:dyDescent="0.3">
      <c r="A72" s="30"/>
      <c r="B72" s="151" t="s">
        <v>33</v>
      </c>
      <c r="C72" s="152"/>
      <c r="D72" s="152"/>
      <c r="E72" s="152"/>
      <c r="F72" s="152"/>
      <c r="G72" s="153">
        <f>G34+G39+G51+G64+G70</f>
        <v>1515080</v>
      </c>
    </row>
    <row r="73" spans="1:9" ht="12" customHeight="1" x14ac:dyDescent="0.3">
      <c r="A73" s="30"/>
      <c r="B73" s="154" t="s">
        <v>34</v>
      </c>
      <c r="C73" s="155"/>
      <c r="D73" s="155"/>
      <c r="E73" s="155"/>
      <c r="F73" s="155"/>
      <c r="G73" s="156">
        <f>G72*0.05</f>
        <v>75754</v>
      </c>
    </row>
    <row r="74" spans="1:9" ht="12" customHeight="1" x14ac:dyDescent="0.3">
      <c r="A74" s="30"/>
      <c r="B74" s="157" t="s">
        <v>35</v>
      </c>
      <c r="C74" s="158"/>
      <c r="D74" s="158"/>
      <c r="E74" s="158"/>
      <c r="F74" s="158"/>
      <c r="G74" s="159">
        <f>G73+G72</f>
        <v>1590834</v>
      </c>
    </row>
    <row r="75" spans="1:9" ht="12" customHeight="1" x14ac:dyDescent="0.3">
      <c r="A75" s="30"/>
      <c r="B75" s="154" t="s">
        <v>36</v>
      </c>
      <c r="C75" s="155"/>
      <c r="D75" s="155"/>
      <c r="E75" s="155"/>
      <c r="F75" s="155"/>
      <c r="G75" s="156">
        <f>G12</f>
        <v>4000000</v>
      </c>
    </row>
    <row r="76" spans="1:9" ht="12" customHeight="1" x14ac:dyDescent="0.3">
      <c r="A76" s="30"/>
      <c r="B76" s="160" t="s">
        <v>37</v>
      </c>
      <c r="C76" s="161"/>
      <c r="D76" s="161"/>
      <c r="E76" s="161"/>
      <c r="F76" s="161"/>
      <c r="G76" s="153">
        <f>G75-G74</f>
        <v>2409166</v>
      </c>
    </row>
    <row r="77" spans="1:9" ht="12" customHeight="1" x14ac:dyDescent="0.3">
      <c r="A77" s="30"/>
      <c r="B77" s="33" t="s">
        <v>99</v>
      </c>
      <c r="C77" s="34"/>
      <c r="D77" s="34"/>
      <c r="E77" s="34"/>
      <c r="F77" s="34"/>
      <c r="G77" s="35"/>
    </row>
    <row r="78" spans="1:9" ht="12.75" customHeight="1" thickBot="1" x14ac:dyDescent="0.35">
      <c r="A78" s="30"/>
      <c r="B78" s="36"/>
      <c r="C78" s="34"/>
      <c r="D78" s="34"/>
      <c r="E78" s="34"/>
      <c r="F78" s="34"/>
      <c r="G78" s="35"/>
    </row>
    <row r="79" spans="1:9" ht="12" customHeight="1" x14ac:dyDescent="0.3">
      <c r="A79" s="30"/>
      <c r="B79" s="37" t="s">
        <v>100</v>
      </c>
      <c r="C79" s="38"/>
      <c r="D79" s="38"/>
      <c r="E79" s="38"/>
      <c r="F79" s="39"/>
      <c r="G79" s="35"/>
    </row>
    <row r="80" spans="1:9" ht="12" customHeight="1" x14ac:dyDescent="0.3">
      <c r="A80" s="30"/>
      <c r="B80" s="40" t="s">
        <v>38</v>
      </c>
      <c r="C80" s="41"/>
      <c r="D80" s="41"/>
      <c r="E80" s="41"/>
      <c r="F80" s="42"/>
      <c r="G80" s="35"/>
    </row>
    <row r="81" spans="1:7" ht="12" customHeight="1" x14ac:dyDescent="0.3">
      <c r="A81" s="30"/>
      <c r="B81" s="40" t="s">
        <v>39</v>
      </c>
      <c r="C81" s="41"/>
      <c r="D81" s="41"/>
      <c r="E81" s="41"/>
      <c r="F81" s="42"/>
      <c r="G81" s="35"/>
    </row>
    <row r="82" spans="1:7" ht="12" customHeight="1" x14ac:dyDescent="0.3">
      <c r="A82" s="30"/>
      <c r="B82" s="40" t="s">
        <v>40</v>
      </c>
      <c r="C82" s="41"/>
      <c r="D82" s="41"/>
      <c r="E82" s="41"/>
      <c r="F82" s="42"/>
      <c r="G82" s="35"/>
    </row>
    <row r="83" spans="1:7" ht="12" customHeight="1" x14ac:dyDescent="0.3">
      <c r="A83" s="30"/>
      <c r="B83" s="40" t="s">
        <v>41</v>
      </c>
      <c r="C83" s="41"/>
      <c r="D83" s="41"/>
      <c r="E83" s="41"/>
      <c r="F83" s="42"/>
      <c r="G83" s="35"/>
    </row>
    <row r="84" spans="1:7" ht="12" customHeight="1" x14ac:dyDescent="0.3">
      <c r="A84" s="30"/>
      <c r="B84" s="40" t="s">
        <v>42</v>
      </c>
      <c r="C84" s="41"/>
      <c r="D84" s="41"/>
      <c r="E84" s="41"/>
      <c r="F84" s="42"/>
      <c r="G84" s="35"/>
    </row>
    <row r="85" spans="1:7" ht="12.75" customHeight="1" thickBot="1" x14ac:dyDescent="0.35">
      <c r="A85" s="30"/>
      <c r="B85" s="43" t="s">
        <v>43</v>
      </c>
      <c r="C85" s="44"/>
      <c r="D85" s="44"/>
      <c r="E85" s="44"/>
      <c r="F85" s="45"/>
      <c r="G85" s="35"/>
    </row>
    <row r="86" spans="1:7" ht="12.75" customHeight="1" x14ac:dyDescent="0.3">
      <c r="A86" s="30"/>
      <c r="B86" s="46"/>
      <c r="C86" s="41"/>
      <c r="D86" s="41"/>
      <c r="E86" s="41"/>
      <c r="F86" s="41"/>
      <c r="G86" s="35"/>
    </row>
    <row r="87" spans="1:7" ht="15" customHeight="1" thickBot="1" x14ac:dyDescent="0.35">
      <c r="A87" s="30"/>
      <c r="B87" s="172" t="s">
        <v>44</v>
      </c>
      <c r="C87" s="173"/>
      <c r="D87" s="47"/>
      <c r="E87" s="48"/>
      <c r="F87" s="48"/>
      <c r="G87" s="35"/>
    </row>
    <row r="88" spans="1:7" ht="12" customHeight="1" x14ac:dyDescent="0.3">
      <c r="A88" s="30"/>
      <c r="B88" s="49" t="s">
        <v>31</v>
      </c>
      <c r="C88" s="50" t="s">
        <v>45</v>
      </c>
      <c r="D88" s="51" t="s">
        <v>46</v>
      </c>
      <c r="E88" s="48"/>
      <c r="F88" s="48"/>
      <c r="G88" s="35"/>
    </row>
    <row r="89" spans="1:7" ht="12" customHeight="1" x14ac:dyDescent="0.3">
      <c r="A89" s="30"/>
      <c r="B89" s="52" t="s">
        <v>47</v>
      </c>
      <c r="C89" s="53">
        <f>G34</f>
        <v>1164000</v>
      </c>
      <c r="D89" s="54">
        <f>(C89/C95)</f>
        <v>0.73169167870437768</v>
      </c>
      <c r="E89" s="48"/>
      <c r="F89" s="48"/>
      <c r="G89" s="35"/>
    </row>
    <row r="90" spans="1:7" ht="12" customHeight="1" x14ac:dyDescent="0.3">
      <c r="A90" s="30"/>
      <c r="B90" s="52" t="s">
        <v>48</v>
      </c>
      <c r="C90" s="53">
        <f>G39</f>
        <v>0</v>
      </c>
      <c r="D90" s="54">
        <v>0</v>
      </c>
      <c r="E90" s="48"/>
      <c r="F90" s="48"/>
      <c r="G90" s="35"/>
    </row>
    <row r="91" spans="1:7" ht="12" customHeight="1" x14ac:dyDescent="0.3">
      <c r="A91" s="30"/>
      <c r="B91" s="52" t="s">
        <v>49</v>
      </c>
      <c r="C91" s="53">
        <f>G51</f>
        <v>0</v>
      </c>
      <c r="D91" s="54">
        <f>(C91/C95)</f>
        <v>0</v>
      </c>
      <c r="E91" s="48"/>
      <c r="F91" s="48"/>
      <c r="G91" s="35"/>
    </row>
    <row r="92" spans="1:7" ht="12" customHeight="1" x14ac:dyDescent="0.3">
      <c r="A92" s="30"/>
      <c r="B92" s="52" t="s">
        <v>26</v>
      </c>
      <c r="C92" s="53">
        <f>G64</f>
        <v>165080</v>
      </c>
      <c r="D92" s="54">
        <f>(C92/C95)</f>
        <v>0.10376946934752464</v>
      </c>
      <c r="E92" s="48"/>
      <c r="F92" s="48"/>
      <c r="G92" s="35"/>
    </row>
    <row r="93" spans="1:7" ht="12" customHeight="1" x14ac:dyDescent="0.3">
      <c r="A93" s="30"/>
      <c r="B93" s="52" t="s">
        <v>50</v>
      </c>
      <c r="C93" s="55">
        <f>G70</f>
        <v>186000</v>
      </c>
      <c r="D93" s="54">
        <f>(C93/C95)</f>
        <v>0.11691980432905004</v>
      </c>
      <c r="E93" s="56"/>
      <c r="F93" s="56"/>
      <c r="G93" s="35"/>
    </row>
    <row r="94" spans="1:7" ht="12" customHeight="1" x14ac:dyDescent="0.3">
      <c r="A94" s="30"/>
      <c r="B94" s="52" t="s">
        <v>51</v>
      </c>
      <c r="C94" s="55">
        <f>G73</f>
        <v>75754</v>
      </c>
      <c r="D94" s="54">
        <f>(C94/C95)</f>
        <v>4.7619047619047616E-2</v>
      </c>
      <c r="E94" s="56"/>
      <c r="F94" s="56"/>
      <c r="G94" s="35"/>
    </row>
    <row r="95" spans="1:7" ht="12.75" customHeight="1" thickBot="1" x14ac:dyDescent="0.35">
      <c r="A95" s="30"/>
      <c r="B95" s="57" t="s">
        <v>52</v>
      </c>
      <c r="C95" s="58">
        <f>SUM(C89:C94)</f>
        <v>1590834</v>
      </c>
      <c r="D95" s="59">
        <f>SUM(D89:D94)</f>
        <v>1</v>
      </c>
      <c r="E95" s="56"/>
      <c r="F95" s="56"/>
      <c r="G95" s="35"/>
    </row>
    <row r="96" spans="1:7" ht="12" customHeight="1" x14ac:dyDescent="0.3">
      <c r="A96" s="30"/>
      <c r="B96" s="36"/>
      <c r="C96" s="34"/>
      <c r="D96" s="34"/>
      <c r="E96" s="34"/>
      <c r="F96" s="34"/>
      <c r="G96" s="35"/>
    </row>
    <row r="97" spans="1:7" ht="12.75" customHeight="1" thickBot="1" x14ac:dyDescent="0.35">
      <c r="A97" s="30"/>
      <c r="B97" s="60"/>
      <c r="C97" s="34"/>
      <c r="D97" s="34"/>
      <c r="E97" s="34"/>
      <c r="F97" s="34"/>
      <c r="G97" s="35"/>
    </row>
    <row r="98" spans="1:7" ht="12" customHeight="1" thickBot="1" x14ac:dyDescent="0.35">
      <c r="A98" s="30"/>
      <c r="B98" s="169" t="s">
        <v>59</v>
      </c>
      <c r="C98" s="170"/>
      <c r="D98" s="170"/>
      <c r="E98" s="171"/>
      <c r="F98" s="56"/>
      <c r="G98" s="35"/>
    </row>
    <row r="99" spans="1:7" ht="12" customHeight="1" x14ac:dyDescent="0.3">
      <c r="A99" s="30"/>
      <c r="B99" s="61" t="s">
        <v>57</v>
      </c>
      <c r="C99" s="62">
        <v>1800</v>
      </c>
      <c r="D99" s="62">
        <f>G9</f>
        <v>2000</v>
      </c>
      <c r="E99" s="62">
        <v>2200</v>
      </c>
      <c r="F99" s="63"/>
      <c r="G99" s="64"/>
    </row>
    <row r="100" spans="1:7" ht="12.75" customHeight="1" thickBot="1" x14ac:dyDescent="0.35">
      <c r="A100" s="30"/>
      <c r="B100" s="57" t="s">
        <v>58</v>
      </c>
      <c r="C100" s="58">
        <f>(G74/C99)</f>
        <v>883.79666666666662</v>
      </c>
      <c r="D100" s="58">
        <f>(G74/D99)</f>
        <v>795.41700000000003</v>
      </c>
      <c r="E100" s="65">
        <f>(G74/E99)</f>
        <v>723.10636363636365</v>
      </c>
      <c r="F100" s="63"/>
      <c r="G100" s="64"/>
    </row>
    <row r="101" spans="1:7" ht="15.6" customHeight="1" x14ac:dyDescent="0.3">
      <c r="A101" s="30"/>
      <c r="B101" s="66" t="s">
        <v>53</v>
      </c>
      <c r="C101" s="41"/>
      <c r="D101" s="41"/>
      <c r="E101" s="41"/>
      <c r="F101" s="41"/>
      <c r="G101" s="67"/>
    </row>
  </sheetData>
  <mergeCells count="9">
    <mergeCell ref="E9:F9"/>
    <mergeCell ref="E14:F14"/>
    <mergeCell ref="E15:F15"/>
    <mergeCell ref="B17:G17"/>
    <mergeCell ref="B98:E98"/>
    <mergeCell ref="B87:C87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DE CARNE</vt:lpstr>
      <vt:lpstr>'BOVINOS DE CARNE'!Área_de_impresión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2022-06-22T13:41:48Z</cp:lastPrinted>
  <dcterms:created xsi:type="dcterms:W3CDTF">2020-11-27T12:49:26Z</dcterms:created>
  <dcterms:modified xsi:type="dcterms:W3CDTF">2022-06-22T14:07:30Z</dcterms:modified>
</cp:coreProperties>
</file>