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carrasco\Desktop\Programas Indap\Creditos\2022\Fichas técnicas Créditos\Junio\"/>
    </mc:Choice>
  </mc:AlternateContent>
  <bookViews>
    <workbookView xWindow="0" yWindow="0" windowWidth="19560" windowHeight="7740"/>
  </bookViews>
  <sheets>
    <sheet name="BOVINO CARNE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3" i="1" l="1"/>
  <c r="C84" i="1" l="1"/>
  <c r="D89" i="1" s="1"/>
  <c r="E89" i="1" l="1"/>
  <c r="C89" i="1"/>
  <c r="E82" i="1"/>
  <c r="E83" i="1"/>
  <c r="E81" i="1"/>
  <c r="G40" i="1"/>
  <c r="E84" i="1" l="1"/>
  <c r="G12" i="1" s="1"/>
  <c r="C72" i="1"/>
  <c r="G49" i="1" l="1"/>
  <c r="G50" i="1" s="1"/>
  <c r="C75" i="1" s="1"/>
  <c r="G44" i="1"/>
  <c r="G42" i="1"/>
  <c r="G39" i="1"/>
  <c r="G33" i="1"/>
  <c r="G23" i="1"/>
  <c r="G22" i="1"/>
  <c r="G21" i="1"/>
  <c r="G55" i="1"/>
  <c r="G45" i="1" l="1"/>
  <c r="C74" i="1" s="1"/>
  <c r="G24" i="1"/>
  <c r="G34" i="1"/>
  <c r="C73" i="1" s="1"/>
  <c r="G52" i="1" l="1"/>
  <c r="G53" i="1" s="1"/>
  <c r="C71" i="1"/>
  <c r="G54" i="1" l="1"/>
  <c r="C76" i="1"/>
  <c r="C77" i="1" s="1"/>
  <c r="D90" i="1" l="1"/>
  <c r="C90" i="1"/>
  <c r="E90" i="1"/>
  <c r="D76" i="1"/>
  <c r="D74" i="1"/>
  <c r="D73" i="1"/>
  <c r="D75" i="1"/>
  <c r="G56" i="1"/>
  <c r="D71" i="1"/>
  <c r="D77" i="1" l="1"/>
</calcChain>
</file>

<file path=xl/sharedStrings.xml><?xml version="1.0" encoding="utf-8"?>
<sst xmlns="http://schemas.openxmlformats.org/spreadsheetml/2006/main" count="129" uniqueCount="103">
  <si>
    <t>RUBRO O CULTIVO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</si>
  <si>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</si>
  <si>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</si>
  <si>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</si>
  <si>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</si>
  <si>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</si>
  <si>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</si>
  <si>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</si>
  <si>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</si>
  <si>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</si>
  <si>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</si>
  <si>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</si>
  <si>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</si>
  <si>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</si>
  <si>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</si>
  <si>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</si>
  <si>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</si>
  <si>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</si>
  <si>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</si>
  <si>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</si>
  <si>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</si>
  <si>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</si>
  <si>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</si>
  <si>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</si>
  <si>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</si>
  <si>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</si>
  <si>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</si>
  <si>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</si>
  <si>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</si>
  <si>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</si>
  <si>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</si>
  <si>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</si>
  <si>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TOTAL COSTOS DIRECTOS</t>
  </si>
  <si>
    <t>Más Imprevistos (5%)</t>
  </si>
  <si>
    <t>TOTAL COSTOS</t>
  </si>
  <si>
    <t>INGRESOS ESPERADOS</t>
  </si>
  <si>
    <t>RESULTADO ECONOMICO</t>
  </si>
  <si>
    <t>2.  Precio de Insumos corresponde a  precios  colocados en el predio</t>
  </si>
  <si>
    <t>5. El costo de la maquinaria incluye costo del operador, combustible y  arriendo de la maquinaria propiamente tal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</si>
  <si>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</si>
  <si>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</si>
  <si>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</si>
  <si>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</si>
  <si>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</si>
  <si>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</si>
  <si>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</si>
  <si>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</si>
  <si>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JA</t>
  </si>
  <si>
    <t>Subtotal otros</t>
  </si>
  <si>
    <t>BOVINOS CARNE</t>
  </si>
  <si>
    <t>RAZA</t>
  </si>
  <si>
    <t>Mercado interno</t>
  </si>
  <si>
    <t>PRECIO ESPERADO ($/cabeza)</t>
  </si>
  <si>
    <t>otoño</t>
  </si>
  <si>
    <t>primavera</t>
  </si>
  <si>
    <t>Agosto - Septiembre</t>
  </si>
  <si>
    <t>FARMACOS</t>
  </si>
  <si>
    <t>Frasco 500 cc</t>
  </si>
  <si>
    <t>Otoño y primavera</t>
  </si>
  <si>
    <t>ALIMENTACION</t>
  </si>
  <si>
    <t>CATEGORIA</t>
  </si>
  <si>
    <t>PRECIO UNITARIO ($)</t>
  </si>
  <si>
    <t>ssub</t>
  </si>
  <si>
    <t>SUB TOTAL ($)</t>
  </si>
  <si>
    <t>(*): Venta estimada sobre rebaño de 20 vientres.</t>
  </si>
  <si>
    <t>TOTAL</t>
  </si>
  <si>
    <t>(*): Este valor representa el valor mìnimo de venta del producto</t>
  </si>
  <si>
    <t>RENDIMIENTO (cabezas/plantel) )</t>
  </si>
  <si>
    <t>ESCENARIOS COSTO UNITARIO  ($/cabeza)</t>
  </si>
  <si>
    <t>CANTIDAD (cab)</t>
  </si>
  <si>
    <t>Costo unitario ($/cabeza) (*)</t>
  </si>
  <si>
    <t>MEDIO</t>
  </si>
  <si>
    <t>LOS LAGOS</t>
  </si>
  <si>
    <t>CALBUCO</t>
  </si>
  <si>
    <t>(Ver Nota 7)</t>
  </si>
  <si>
    <t>marzo-abril</t>
  </si>
  <si>
    <t>Manejo sanitario otoño</t>
  </si>
  <si>
    <t xml:space="preserve">Manejo sanitario Primavera </t>
  </si>
  <si>
    <t xml:space="preserve">Forrajeo Invernal </t>
  </si>
  <si>
    <t>Vacuna Clostridial(1)</t>
  </si>
  <si>
    <t>Frasco  100 cc (50 dosis)</t>
  </si>
  <si>
    <t>Ivermectina(2)</t>
  </si>
  <si>
    <t>Heno (3)  fardos 25 kg</t>
  </si>
  <si>
    <t xml:space="preserve">Fardos </t>
  </si>
  <si>
    <t>Concentrados</t>
  </si>
  <si>
    <t>sacos de 25 kg</t>
  </si>
  <si>
    <t>Otoño y Primavera</t>
  </si>
  <si>
    <t>invierno</t>
  </si>
  <si>
    <t>Ternero/a (venta)</t>
  </si>
  <si>
    <t>Vaca desecho</t>
  </si>
  <si>
    <t xml:space="preserve">Novillos </t>
  </si>
  <si>
    <t>1. Precios de insumos y productos se expresan con IVA</t>
  </si>
  <si>
    <t>3. Precio esperado por ventas corresponde a precio colocado en el domicilio del comprador</t>
  </si>
  <si>
    <t>4. Los insumos aplicados (tipo y cantidad) están referidos al  Área en particular</t>
  </si>
  <si>
    <t>6. El costo de la mano de obra incluye impuestos e  imposiciones</t>
  </si>
  <si>
    <t xml:space="preserve">7. Sobre el  rebaño de 25  vientres  se estima la siguiente venta: </t>
  </si>
  <si>
    <t>8. Se considera 65% de parición, 20 % de reposición</t>
  </si>
  <si>
    <t>Rendimiento (cab/plantel)</t>
  </si>
  <si>
    <r>
      <rPr>
        <u/>
        <sz val="9"/>
        <color indexed="8"/>
        <rFont val="Calibri"/>
        <family val="2"/>
      </rPr>
      <t>Fuente</t>
    </r>
    <r>
      <rPr>
        <sz val="9"/>
        <color indexed="8"/>
        <rFont val="Calibri"/>
        <family val="2"/>
      </rPr>
      <t>: INDAP</t>
    </r>
  </si>
  <si>
    <r>
      <rPr>
        <b/>
        <u/>
        <sz val="9"/>
        <color indexed="8"/>
        <rFont val="Calibri"/>
        <family val="2"/>
      </rPr>
      <t>Notas</t>
    </r>
    <r>
      <rPr>
        <b/>
        <sz val="9"/>
        <color indexed="8"/>
        <rFont val="Calibri"/>
        <family val="2"/>
      </rPr>
      <t>:</t>
    </r>
  </si>
  <si>
    <t>Ataque de perros y robos y abigeato.</t>
  </si>
  <si>
    <t>$/há</t>
  </si>
  <si>
    <t>CLAVEL, ANGUS,  OVEROS y CRUZAS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</si>
</sst>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1" formatCode="_ * #,##0_ ;_ * \-#,##0_ ;_ * &quot;-&quot;_ ;_ @_ "/>
    <numFmt numFmtId="43" formatCode="_ * #,##0.00_ ;_ * \-#,##0.00_ ;_ * &quot;-&quot;??_ ;_ @_ "/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0.0%"/>
    <numFmt numFmtId="168" formatCode="_-* #,##0.00_-;\-* #,##0.00_-;_-* &quot;-&quot;??_-;_-@_-"/>
    <numFmt numFmtId="169" formatCode="_-* #,##0_-;\-* #,##0_-;_-* &quot;-&quot;??_-;_-@_-"/>
    <numFmt numFmtId="170" formatCode="_-&quot;$&quot;\ * #,##0_-;\-&quot;$&quot;\ * #,##0_-;_-&quot;$&quot;\ * &quot;-&quot;_-;_-@_-"/>
  </numFmts>
  <fonts count="18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9"/>
      <color indexed="9"/>
      <name val="Arial Narrow"/>
      <family val="2"/>
    </font>
    <font>
      <b/>
      <sz val="9"/>
      <color indexed="8"/>
      <name val="Calibri"/>
      <family val="2"/>
    </font>
    <font>
      <sz val="11"/>
      <color indexed="8"/>
      <name val="Calibri"/>
    </font>
    <font>
      <sz val="11"/>
      <color indexed="8"/>
      <name val="Calibri"/>
      <family val="2"/>
    </font>
    <font>
      <sz val="9"/>
      <color theme="1"/>
      <name val="Helvetica Neue"/>
      <family val="2"/>
      <scheme val="minor"/>
    </font>
    <font>
      <sz val="9"/>
      <name val="Helvetica Neue"/>
      <family val="2"/>
      <scheme val="minor"/>
    </font>
    <font>
      <sz val="10"/>
      <name val="Arial"/>
      <family val="2"/>
    </font>
    <font>
      <sz val="9"/>
      <name val="Calibri"/>
      <family val="2"/>
    </font>
    <font>
      <b/>
      <sz val="9"/>
      <color indexed="8"/>
      <name val="Arial Narrow"/>
      <family val="2"/>
    </font>
    <font>
      <u/>
      <sz val="9"/>
      <color indexed="8"/>
      <name val="Calibri"/>
      <family val="2"/>
    </font>
    <font>
      <b/>
      <u/>
      <sz val="9"/>
      <color indexed="8"/>
      <name val="Calibri"/>
      <family val="2"/>
    </font>
    <font>
      <b/>
      <sz val="9"/>
      <color indexed="15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6EC3D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60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/>
      <right/>
      <top/>
      <bottom/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10"/>
      </left>
      <right/>
      <top/>
      <bottom style="thin">
        <color indexed="1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 style="thin">
        <color indexed="10"/>
      </right>
      <top/>
      <bottom/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 applyNumberFormat="0" applyFill="0" applyBorder="0" applyProtection="0"/>
    <xf numFmtId="41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8" fontId="9" fillId="0" borderId="7" applyFont="0" applyFill="0" applyBorder="0" applyAlignment="0" applyProtection="0"/>
    <xf numFmtId="43" fontId="12" fillId="0" borderId="7" applyFont="0" applyFill="0" applyBorder="0" applyAlignment="0" applyProtection="0"/>
    <xf numFmtId="168" fontId="12" fillId="0" borderId="7" applyFont="0" applyFill="0" applyBorder="0" applyAlignment="0" applyProtection="0"/>
  </cellStyleXfs>
  <cellXfs count="165">
    <xf numFmtId="0" fontId="0" fillId="0" borderId="0" xfId="0" applyFont="1" applyAlignment="1"/>
    <xf numFmtId="165" fontId="1" fillId="2" borderId="7" xfId="0" applyNumberFormat="1" applyFont="1" applyFill="1" applyBorder="1" applyAlignment="1">
      <alignment vertical="center"/>
    </xf>
    <xf numFmtId="165" fontId="7" fillId="2" borderId="7" xfId="0" applyNumberFormat="1" applyFont="1" applyFill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2" fillId="2" borderId="6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vertical="center"/>
    </xf>
    <xf numFmtId="41" fontId="2" fillId="0" borderId="0" xfId="1" applyFont="1" applyAlignment="1">
      <alignment vertical="center"/>
    </xf>
    <xf numFmtId="0" fontId="2" fillId="2" borderId="8" xfId="0" applyFont="1" applyFill="1" applyBorder="1" applyAlignment="1">
      <alignment vertical="center"/>
    </xf>
    <xf numFmtId="49" fontId="7" fillId="8" borderId="14" xfId="0" applyNumberFormat="1" applyFont="1" applyFill="1" applyBorder="1" applyAlignment="1">
      <alignment vertical="center"/>
    </xf>
    <xf numFmtId="41" fontId="7" fillId="8" borderId="15" xfId="1" applyFont="1" applyFill="1" applyBorder="1" applyAlignment="1">
      <alignment vertical="center"/>
    </xf>
    <xf numFmtId="41" fontId="7" fillId="8" borderId="16" xfId="1" applyFont="1" applyFill="1" applyBorder="1" applyAlignment="1">
      <alignment vertical="center"/>
    </xf>
    <xf numFmtId="0" fontId="7" fillId="7" borderId="7" xfId="0" applyFont="1" applyFill="1" applyBorder="1" applyAlignment="1">
      <alignment vertical="center"/>
    </xf>
    <xf numFmtId="0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49" fontId="7" fillId="8" borderId="11" xfId="0" applyNumberFormat="1" applyFont="1" applyFill="1" applyBorder="1" applyAlignment="1">
      <alignment vertical="center"/>
    </xf>
    <xf numFmtId="166" fontId="7" fillId="8" borderId="12" xfId="0" applyNumberFormat="1" applyFont="1" applyFill="1" applyBorder="1" applyAlignment="1">
      <alignment vertical="center"/>
    </xf>
    <xf numFmtId="41" fontId="2" fillId="0" borderId="7" xfId="1" applyFont="1" applyBorder="1" applyAlignment="1">
      <alignment vertical="center"/>
    </xf>
    <xf numFmtId="166" fontId="7" fillId="8" borderId="13" xfId="0" applyNumberFormat="1" applyFont="1" applyFill="1" applyBorder="1" applyAlignment="1">
      <alignment vertical="center"/>
    </xf>
    <xf numFmtId="165" fontId="1" fillId="2" borderId="7" xfId="0" applyNumberFormat="1" applyFont="1" applyFill="1" applyBorder="1" applyAlignment="1">
      <alignment horizontal="center" vertical="center"/>
    </xf>
    <xf numFmtId="41" fontId="2" fillId="0" borderId="0" xfId="1" applyFont="1" applyAlignment="1">
      <alignment horizontal="center" vertical="center"/>
    </xf>
    <xf numFmtId="49" fontId="2" fillId="2" borderId="19" xfId="0" applyNumberFormat="1" applyFont="1" applyFill="1" applyBorder="1" applyAlignment="1">
      <alignment horizontal="right" vertical="center"/>
    </xf>
    <xf numFmtId="0" fontId="2" fillId="2" borderId="19" xfId="0" applyFont="1" applyFill="1" applyBorder="1" applyAlignment="1">
      <alignment vertical="center"/>
    </xf>
    <xf numFmtId="49" fontId="1" fillId="10" borderId="19" xfId="0" applyNumberFormat="1" applyFont="1" applyFill="1" applyBorder="1" applyAlignment="1">
      <alignment vertical="center" wrapText="1"/>
    </xf>
    <xf numFmtId="0" fontId="13" fillId="0" borderId="25" xfId="0" applyFont="1" applyBorder="1" applyAlignment="1">
      <alignment vertical="center"/>
    </xf>
    <xf numFmtId="0" fontId="13" fillId="12" borderId="25" xfId="0" applyFont="1" applyFill="1" applyBorder="1" applyAlignment="1">
      <alignment vertical="center"/>
    </xf>
    <xf numFmtId="0" fontId="2" fillId="0" borderId="27" xfId="0" applyFont="1" applyBorder="1" applyAlignment="1">
      <alignment vertical="center"/>
    </xf>
    <xf numFmtId="0" fontId="2" fillId="2" borderId="30" xfId="0" applyFont="1" applyFill="1" applyBorder="1" applyAlignment="1">
      <alignment vertical="center" wrapText="1"/>
    </xf>
    <xf numFmtId="14" fontId="2" fillId="2" borderId="30" xfId="0" applyNumberFormat="1" applyFont="1" applyFill="1" applyBorder="1" applyAlignment="1">
      <alignment vertical="center"/>
    </xf>
    <xf numFmtId="0" fontId="2" fillId="2" borderId="30" xfId="0" applyFont="1" applyFill="1" applyBorder="1" applyAlignment="1">
      <alignment vertical="center"/>
    </xf>
    <xf numFmtId="0" fontId="2" fillId="2" borderId="30" xfId="0" applyFont="1" applyFill="1" applyBorder="1" applyAlignment="1">
      <alignment horizontal="justify" vertical="center" wrapText="1"/>
    </xf>
    <xf numFmtId="0" fontId="2" fillId="11" borderId="19" xfId="0" applyFont="1" applyFill="1" applyBorder="1" applyAlignment="1">
      <alignment horizontal="right" vertical="center"/>
    </xf>
    <xf numFmtId="0" fontId="4" fillId="2" borderId="19" xfId="0" applyFont="1" applyFill="1" applyBorder="1" applyAlignment="1">
      <alignment vertical="center"/>
    </xf>
    <xf numFmtId="17" fontId="2" fillId="11" borderId="19" xfId="0" applyNumberFormat="1" applyFont="1" applyFill="1" applyBorder="1" applyAlignment="1">
      <alignment horizontal="right" vertical="center"/>
    </xf>
    <xf numFmtId="0" fontId="10" fillId="11" borderId="19" xfId="0" applyFont="1" applyFill="1" applyBorder="1" applyAlignment="1">
      <alignment horizontal="right" vertical="center"/>
    </xf>
    <xf numFmtId="169" fontId="2" fillId="11" borderId="19" xfId="3" applyNumberFormat="1" applyFont="1" applyFill="1" applyBorder="1" applyAlignment="1">
      <alignment horizontal="right" vertical="center"/>
    </xf>
    <xf numFmtId="0" fontId="10" fillId="11" borderId="19" xfId="0" applyFont="1" applyFill="1" applyBorder="1" applyAlignment="1">
      <alignment horizontal="right" vertical="center" wrapText="1"/>
    </xf>
    <xf numFmtId="14" fontId="2" fillId="11" borderId="19" xfId="0" applyNumberFormat="1" applyFont="1" applyFill="1" applyBorder="1" applyAlignment="1">
      <alignment horizontal="right" vertical="center" wrapText="1"/>
    </xf>
    <xf numFmtId="17" fontId="10" fillId="11" borderId="19" xfId="0" applyNumberFormat="1" applyFont="1" applyFill="1" applyBorder="1" applyAlignment="1">
      <alignment horizontal="right" vertical="center"/>
    </xf>
    <xf numFmtId="0" fontId="2" fillId="11" borderId="19" xfId="0" applyFont="1" applyFill="1" applyBorder="1" applyAlignment="1">
      <alignment horizontal="right" vertical="center" wrapText="1"/>
    </xf>
    <xf numFmtId="49" fontId="1" fillId="5" borderId="31" xfId="0" applyNumberFormat="1" applyFont="1" applyFill="1" applyBorder="1" applyAlignment="1">
      <alignment vertical="center"/>
    </xf>
    <xf numFmtId="0" fontId="2" fillId="2" borderId="32" xfId="0" applyFont="1" applyFill="1" applyBorder="1" applyAlignment="1">
      <alignment vertical="center"/>
    </xf>
    <xf numFmtId="0" fontId="2" fillId="2" borderId="33" xfId="0" applyFont="1" applyFill="1" applyBorder="1" applyAlignment="1">
      <alignment vertical="center"/>
    </xf>
    <xf numFmtId="0" fontId="2" fillId="2" borderId="34" xfId="0" applyFont="1" applyFill="1" applyBorder="1" applyAlignment="1">
      <alignment vertical="center"/>
    </xf>
    <xf numFmtId="0" fontId="2" fillId="2" borderId="35" xfId="0" applyFont="1" applyFill="1" applyBorder="1" applyAlignment="1">
      <alignment vertical="center"/>
    </xf>
    <xf numFmtId="3" fontId="2" fillId="2" borderId="35" xfId="0" applyNumberFormat="1" applyFont="1" applyFill="1" applyBorder="1" applyAlignment="1">
      <alignment vertical="center"/>
    </xf>
    <xf numFmtId="49" fontId="1" fillId="3" borderId="19" xfId="0" applyNumberFormat="1" applyFont="1" applyFill="1" applyBorder="1" applyAlignment="1">
      <alignment horizontal="center" vertical="center" wrapText="1"/>
    </xf>
    <xf numFmtId="0" fontId="11" fillId="0" borderId="19" xfId="0" applyFont="1" applyFill="1" applyBorder="1" applyAlignment="1">
      <alignment horizontal="left" vertical="center"/>
    </xf>
    <xf numFmtId="170" fontId="11" fillId="0" borderId="19" xfId="4" applyNumberFormat="1" applyFont="1" applyFill="1" applyBorder="1" applyAlignment="1">
      <alignment vertical="center"/>
    </xf>
    <xf numFmtId="0" fontId="11" fillId="0" borderId="19" xfId="0" applyFont="1" applyFill="1" applyBorder="1" applyAlignment="1">
      <alignment horizontal="left" vertical="center" wrapText="1"/>
    </xf>
    <xf numFmtId="0" fontId="2" fillId="2" borderId="32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49" fontId="1" fillId="3" borderId="19" xfId="0" applyNumberFormat="1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49" fontId="3" fillId="3" borderId="19" xfId="0" applyNumberFormat="1" applyFont="1" applyFill="1" applyBorder="1" applyAlignment="1">
      <alignment vertical="center"/>
    </xf>
    <xf numFmtId="0" fontId="3" fillId="3" borderId="19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vertical="center"/>
    </xf>
    <xf numFmtId="0" fontId="2" fillId="2" borderId="35" xfId="0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11" fillId="0" borderId="19" xfId="0" applyFont="1" applyFill="1" applyBorder="1" applyAlignment="1">
      <alignment horizontal="center" vertical="center"/>
    </xf>
    <xf numFmtId="170" fontId="11" fillId="0" borderId="19" xfId="3" applyNumberFormat="1" applyFont="1" applyFill="1" applyBorder="1" applyAlignment="1">
      <alignment vertical="center"/>
    </xf>
    <xf numFmtId="0" fontId="7" fillId="12" borderId="19" xfId="0" applyFont="1" applyFill="1" applyBorder="1" applyAlignment="1">
      <alignment vertical="center" wrapText="1"/>
    </xf>
    <xf numFmtId="0" fontId="2" fillId="0" borderId="19" xfId="0" applyFont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169" fontId="2" fillId="0" borderId="19" xfId="3" applyNumberFormat="1" applyFont="1" applyFill="1" applyBorder="1" applyAlignment="1">
      <alignment horizontal="right" vertical="center" wrapText="1"/>
    </xf>
    <xf numFmtId="168" fontId="11" fillId="0" borderId="19" xfId="5" applyNumberFormat="1" applyFont="1" applyFill="1" applyBorder="1" applyAlignment="1">
      <alignment horizontal="center" vertical="center"/>
    </xf>
    <xf numFmtId="0" fontId="11" fillId="0" borderId="19" xfId="5" applyNumberFormat="1" applyFont="1" applyFill="1" applyBorder="1" applyAlignment="1">
      <alignment horizontal="center" vertical="center"/>
    </xf>
    <xf numFmtId="49" fontId="6" fillId="3" borderId="19" xfId="0" applyNumberFormat="1" applyFont="1" applyFill="1" applyBorder="1" applyAlignment="1">
      <alignment vertical="center"/>
    </xf>
    <xf numFmtId="0" fontId="6" fillId="3" borderId="19" xfId="0" applyFont="1" applyFill="1" applyBorder="1" applyAlignment="1">
      <alignment horizontal="center" vertical="center"/>
    </xf>
    <xf numFmtId="0" fontId="6" fillId="3" borderId="19" xfId="0" applyFont="1" applyFill="1" applyBorder="1" applyAlignment="1">
      <alignment vertical="center"/>
    </xf>
    <xf numFmtId="3" fontId="6" fillId="3" borderId="19" xfId="0" applyNumberFormat="1" applyFont="1" applyFill="1" applyBorder="1" applyAlignment="1">
      <alignment vertical="center"/>
    </xf>
    <xf numFmtId="0" fontId="2" fillId="2" borderId="36" xfId="0" applyFont="1" applyFill="1" applyBorder="1" applyAlignment="1">
      <alignment vertical="center"/>
    </xf>
    <xf numFmtId="3" fontId="2" fillId="2" borderId="36" xfId="0" applyNumberFormat="1" applyFont="1" applyFill="1" applyBorder="1" applyAlignment="1">
      <alignment vertical="center"/>
    </xf>
    <xf numFmtId="49" fontId="1" fillId="5" borderId="19" xfId="0" applyNumberFormat="1" applyFont="1" applyFill="1" applyBorder="1" applyAlignment="1">
      <alignment vertical="center"/>
    </xf>
    <xf numFmtId="0" fontId="1" fillId="5" borderId="19" xfId="0" applyFont="1" applyFill="1" applyBorder="1" applyAlignment="1">
      <alignment vertical="center"/>
    </xf>
    <xf numFmtId="3" fontId="1" fillId="5" borderId="19" xfId="0" applyNumberFormat="1" applyFont="1" applyFill="1" applyBorder="1" applyAlignment="1">
      <alignment vertical="center"/>
    </xf>
    <xf numFmtId="49" fontId="1" fillId="3" borderId="19" xfId="0" applyNumberFormat="1" applyFont="1" applyFill="1" applyBorder="1" applyAlignment="1">
      <alignment vertical="center"/>
    </xf>
    <xf numFmtId="0" fontId="1" fillId="3" borderId="19" xfId="0" applyFont="1" applyFill="1" applyBorder="1" applyAlignment="1">
      <alignment vertical="center"/>
    </xf>
    <xf numFmtId="165" fontId="1" fillId="3" borderId="19" xfId="0" applyNumberFormat="1" applyFont="1" applyFill="1" applyBorder="1" applyAlignment="1">
      <alignment vertical="center"/>
    </xf>
    <xf numFmtId="165" fontId="1" fillId="5" borderId="19" xfId="0" applyNumberFormat="1" applyFont="1" applyFill="1" applyBorder="1" applyAlignment="1">
      <alignment vertical="center"/>
    </xf>
    <xf numFmtId="165" fontId="1" fillId="6" borderId="19" xfId="0" applyNumberFormat="1" applyFont="1" applyFill="1" applyBorder="1" applyAlignment="1">
      <alignment vertical="center"/>
    </xf>
    <xf numFmtId="1" fontId="11" fillId="0" borderId="19" xfId="0" applyNumberFormat="1" applyFont="1" applyFill="1" applyBorder="1" applyAlignment="1">
      <alignment horizontal="center" vertical="center"/>
    </xf>
    <xf numFmtId="0" fontId="11" fillId="0" borderId="49" xfId="0" applyFont="1" applyFill="1" applyBorder="1" applyAlignment="1">
      <alignment horizontal="left" vertical="center"/>
    </xf>
    <xf numFmtId="0" fontId="11" fillId="0" borderId="46" xfId="0" applyFont="1" applyFill="1" applyBorder="1" applyAlignment="1">
      <alignment horizontal="left" vertical="center"/>
    </xf>
    <xf numFmtId="1" fontId="11" fillId="0" borderId="47" xfId="0" applyNumberFormat="1" applyFont="1" applyFill="1" applyBorder="1" applyAlignment="1">
      <alignment horizontal="center" vertical="center"/>
    </xf>
    <xf numFmtId="170" fontId="11" fillId="0" borderId="47" xfId="3" applyNumberFormat="1" applyFont="1" applyFill="1" applyBorder="1" applyAlignment="1">
      <alignment vertical="center"/>
    </xf>
    <xf numFmtId="0" fontId="11" fillId="0" borderId="51" xfId="0" applyFont="1" applyFill="1" applyBorder="1" applyAlignment="1">
      <alignment horizontal="left" vertical="center"/>
    </xf>
    <xf numFmtId="1" fontId="11" fillId="0" borderId="52" xfId="5" applyNumberFormat="1" applyFont="1" applyFill="1" applyBorder="1" applyAlignment="1">
      <alignment horizontal="center" vertical="center"/>
    </xf>
    <xf numFmtId="170" fontId="11" fillId="0" borderId="52" xfId="3" applyNumberFormat="1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0" fontId="2" fillId="2" borderId="21" xfId="0" applyFont="1" applyFill="1" applyBorder="1" applyAlignment="1">
      <alignment vertical="center"/>
    </xf>
    <xf numFmtId="49" fontId="4" fillId="2" borderId="19" xfId="0" applyNumberFormat="1" applyFont="1" applyFill="1" applyBorder="1" applyAlignment="1">
      <alignment vertical="center" wrapText="1"/>
    </xf>
    <xf numFmtId="49" fontId="4" fillId="2" borderId="19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49" fontId="4" fillId="2" borderId="19" xfId="0" applyNumberFormat="1" applyFont="1" applyFill="1" applyBorder="1" applyAlignment="1">
      <alignment horizontal="center" vertical="center" wrapText="1"/>
    </xf>
    <xf numFmtId="0" fontId="4" fillId="2" borderId="19" xfId="0" applyNumberFormat="1" applyFont="1" applyFill="1" applyBorder="1" applyAlignment="1">
      <alignment vertical="center" wrapText="1"/>
    </xf>
    <xf numFmtId="3" fontId="4" fillId="2" borderId="19" xfId="0" applyNumberFormat="1" applyFont="1" applyFill="1" applyBorder="1" applyAlignment="1">
      <alignment horizontal="right" vertical="center" wrapText="1"/>
    </xf>
    <xf numFmtId="49" fontId="4" fillId="2" borderId="19" xfId="0" applyNumberFormat="1" applyFont="1" applyFill="1" applyBorder="1" applyAlignment="1">
      <alignment horizontal="right" vertical="center" wrapText="1"/>
    </xf>
    <xf numFmtId="0" fontId="2" fillId="0" borderId="7" xfId="0" applyNumberFormat="1" applyFont="1" applyBorder="1" applyAlignment="1">
      <alignment vertical="center"/>
    </xf>
    <xf numFmtId="0" fontId="14" fillId="2" borderId="19" xfId="0" applyFont="1" applyFill="1" applyBorder="1" applyAlignment="1">
      <alignment horizontal="left" vertical="center" wrapText="1"/>
    </xf>
    <xf numFmtId="3" fontId="4" fillId="2" borderId="19" xfId="0" applyNumberFormat="1" applyFont="1" applyFill="1" applyBorder="1" applyAlignment="1">
      <alignment vertical="center"/>
    </xf>
    <xf numFmtId="49" fontId="4" fillId="2" borderId="19" xfId="0" applyNumberFormat="1" applyFont="1" applyFill="1" applyBorder="1" applyAlignment="1">
      <alignment horizontal="center" vertical="center"/>
    </xf>
    <xf numFmtId="0" fontId="4" fillId="2" borderId="19" xfId="0" applyNumberFormat="1" applyFont="1" applyFill="1" applyBorder="1" applyAlignment="1">
      <alignment vertical="center"/>
    </xf>
    <xf numFmtId="164" fontId="4" fillId="2" borderId="19" xfId="0" applyNumberFormat="1" applyFont="1" applyFill="1" applyBorder="1" applyAlignment="1">
      <alignment vertical="center"/>
    </xf>
    <xf numFmtId="49" fontId="2" fillId="2" borderId="7" xfId="0" applyNumberFormat="1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49" fontId="7" fillId="2" borderId="22" xfId="0" applyNumberFormat="1" applyFont="1" applyFill="1" applyBorder="1" applyAlignment="1">
      <alignment vertical="center"/>
    </xf>
    <xf numFmtId="0" fontId="2" fillId="2" borderId="23" xfId="0" applyFont="1" applyFill="1" applyBorder="1" applyAlignment="1">
      <alignment vertical="center"/>
    </xf>
    <xf numFmtId="0" fontId="2" fillId="2" borderId="24" xfId="0" applyFont="1" applyFill="1" applyBorder="1" applyAlignment="1">
      <alignment vertical="center"/>
    </xf>
    <xf numFmtId="0" fontId="2" fillId="2" borderId="26" xfId="0" applyFont="1" applyFill="1" applyBorder="1" applyAlignment="1">
      <alignment vertical="center"/>
    </xf>
    <xf numFmtId="0" fontId="2" fillId="2" borderId="28" xfId="0" applyFont="1" applyFill="1" applyBorder="1" applyAlignment="1">
      <alignment vertical="center"/>
    </xf>
    <xf numFmtId="0" fontId="2" fillId="2" borderId="29" xfId="0" applyFont="1" applyFill="1" applyBorder="1" applyAlignment="1">
      <alignment vertical="center"/>
    </xf>
    <xf numFmtId="0" fontId="2" fillId="7" borderId="7" xfId="0" applyFont="1" applyFill="1" applyBorder="1" applyAlignment="1">
      <alignment vertical="center"/>
    </xf>
    <xf numFmtId="49" fontId="7" fillId="8" borderId="40" xfId="0" applyNumberFormat="1" applyFont="1" applyFill="1" applyBorder="1" applyAlignment="1">
      <alignment vertical="center"/>
    </xf>
    <xf numFmtId="49" fontId="7" fillId="2" borderId="37" xfId="0" applyNumberFormat="1" applyFont="1" applyFill="1" applyBorder="1" applyAlignment="1">
      <alignment vertical="center"/>
    </xf>
    <xf numFmtId="3" fontId="7" fillId="2" borderId="20" xfId="0" applyNumberFormat="1" applyFont="1" applyFill="1" applyBorder="1" applyAlignment="1">
      <alignment vertical="center"/>
    </xf>
    <xf numFmtId="9" fontId="2" fillId="2" borderId="38" xfId="0" applyNumberFormat="1" applyFont="1" applyFill="1" applyBorder="1" applyAlignment="1">
      <alignment vertical="center"/>
    </xf>
    <xf numFmtId="49" fontId="7" fillId="2" borderId="9" xfId="0" applyNumberFormat="1" applyFont="1" applyFill="1" applyBorder="1" applyAlignment="1">
      <alignment vertical="center"/>
    </xf>
    <xf numFmtId="0" fontId="7" fillId="2" borderId="3" xfId="0" applyNumberFormat="1" applyFont="1" applyFill="1" applyBorder="1" applyAlignment="1">
      <alignment vertical="center"/>
    </xf>
    <xf numFmtId="9" fontId="2" fillId="2" borderId="10" xfId="0" applyNumberFormat="1" applyFont="1" applyFill="1" applyBorder="1" applyAlignment="1">
      <alignment vertical="center"/>
    </xf>
    <xf numFmtId="3" fontId="7" fillId="2" borderId="3" xfId="0" applyNumberFormat="1" applyFont="1" applyFill="1" applyBorder="1" applyAlignment="1">
      <alignment vertical="center"/>
    </xf>
    <xf numFmtId="166" fontId="7" fillId="2" borderId="3" xfId="0" applyNumberFormat="1" applyFont="1" applyFill="1" applyBorder="1" applyAlignment="1">
      <alignment vertical="center"/>
    </xf>
    <xf numFmtId="0" fontId="1" fillId="7" borderId="7" xfId="0" applyFont="1" applyFill="1" applyBorder="1" applyAlignment="1">
      <alignment vertical="center"/>
    </xf>
    <xf numFmtId="49" fontId="7" fillId="2" borderId="43" xfId="0" applyNumberFormat="1" applyFont="1" applyFill="1" applyBorder="1" applyAlignment="1">
      <alignment vertical="center"/>
    </xf>
    <xf numFmtId="166" fontId="7" fillId="2" borderId="44" xfId="0" applyNumberFormat="1" applyFont="1" applyFill="1" applyBorder="1" applyAlignment="1">
      <alignment vertical="center"/>
    </xf>
    <xf numFmtId="9" fontId="2" fillId="2" borderId="45" xfId="0" applyNumberFormat="1" applyFont="1" applyFill="1" applyBorder="1" applyAlignment="1">
      <alignment vertical="center"/>
    </xf>
    <xf numFmtId="166" fontId="7" fillId="8" borderId="41" xfId="0" applyNumberFormat="1" applyFont="1" applyFill="1" applyBorder="1" applyAlignment="1">
      <alignment vertical="center"/>
    </xf>
    <xf numFmtId="9" fontId="7" fillId="8" borderId="42" xfId="0" applyNumberFormat="1" applyFont="1" applyFill="1" applyBorder="1" applyAlignment="1">
      <alignment vertical="center"/>
    </xf>
    <xf numFmtId="0" fontId="3" fillId="2" borderId="7" xfId="0" applyFont="1" applyFill="1" applyBorder="1" applyAlignment="1">
      <alignment vertical="center"/>
    </xf>
    <xf numFmtId="0" fontId="2" fillId="2" borderId="8" xfId="0" applyFont="1" applyFill="1" applyBorder="1" applyAlignment="1">
      <alignment horizontal="center" vertical="center"/>
    </xf>
    <xf numFmtId="0" fontId="1" fillId="9" borderId="54" xfId="0" applyFont="1" applyFill="1" applyBorder="1" applyAlignment="1">
      <alignment horizontal="center" vertical="center"/>
    </xf>
    <xf numFmtId="49" fontId="17" fillId="9" borderId="55" xfId="0" applyNumberFormat="1" applyFont="1" applyFill="1" applyBorder="1" applyAlignment="1">
      <alignment horizontal="center" vertical="center"/>
    </xf>
    <xf numFmtId="0" fontId="1" fillId="9" borderId="55" xfId="0" applyFont="1" applyFill="1" applyBorder="1" applyAlignment="1">
      <alignment horizontal="center" vertical="center"/>
    </xf>
    <xf numFmtId="0" fontId="1" fillId="9" borderId="56" xfId="0" applyFont="1" applyFill="1" applyBorder="1" applyAlignment="1">
      <alignment horizontal="center" vertical="center"/>
    </xf>
    <xf numFmtId="0" fontId="1" fillId="7" borderId="7" xfId="0" applyFont="1" applyFill="1" applyBorder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3" fontId="2" fillId="8" borderId="48" xfId="0" applyNumberFormat="1" applyFont="1" applyFill="1" applyBorder="1" applyAlignment="1">
      <alignment vertical="center"/>
    </xf>
    <xf numFmtId="41" fontId="2" fillId="0" borderId="7" xfId="0" applyNumberFormat="1" applyFont="1" applyBorder="1" applyAlignment="1">
      <alignment vertical="center"/>
    </xf>
    <xf numFmtId="3" fontId="2" fillId="8" borderId="50" xfId="0" applyNumberFormat="1" applyFont="1" applyFill="1" applyBorder="1" applyAlignment="1">
      <alignment vertical="center"/>
    </xf>
    <xf numFmtId="3" fontId="2" fillId="8" borderId="53" xfId="0" applyNumberFormat="1" applyFont="1" applyFill="1" applyBorder="1" applyAlignment="1">
      <alignment vertical="center"/>
    </xf>
    <xf numFmtId="0" fontId="2" fillId="0" borderId="57" xfId="0" applyNumberFormat="1" applyFont="1" applyBorder="1" applyAlignment="1">
      <alignment vertical="center"/>
    </xf>
    <xf numFmtId="41" fontId="2" fillId="2" borderId="58" xfId="1" applyFont="1" applyFill="1" applyBorder="1" applyAlignment="1">
      <alignment horizontal="center" vertical="center"/>
    </xf>
    <xf numFmtId="0" fontId="2" fillId="2" borderId="58" xfId="0" applyFont="1" applyFill="1" applyBorder="1" applyAlignment="1">
      <alignment vertical="center"/>
    </xf>
    <xf numFmtId="41" fontId="2" fillId="2" borderId="59" xfId="1" applyFont="1" applyFill="1" applyBorder="1" applyAlignment="1">
      <alignment vertical="center"/>
    </xf>
    <xf numFmtId="41" fontId="7" fillId="2" borderId="7" xfId="1" applyFont="1" applyFill="1" applyBorder="1" applyAlignment="1">
      <alignment vertical="center"/>
    </xf>
    <xf numFmtId="167" fontId="2" fillId="2" borderId="7" xfId="2" applyNumberFormat="1" applyFont="1" applyFill="1" applyBorder="1" applyAlignment="1">
      <alignment vertical="center"/>
    </xf>
    <xf numFmtId="49" fontId="7" fillId="8" borderId="40" xfId="0" applyNumberFormat="1" applyFont="1" applyFill="1" applyBorder="1" applyAlignment="1">
      <alignment horizontal="center" vertical="center"/>
    </xf>
    <xf numFmtId="49" fontId="7" fillId="8" borderId="41" xfId="0" applyNumberFormat="1" applyFont="1" applyFill="1" applyBorder="1" applyAlignment="1">
      <alignment horizontal="center" vertical="center"/>
    </xf>
    <xf numFmtId="49" fontId="2" fillId="8" borderId="42" xfId="0" applyNumberFormat="1" applyFont="1" applyFill="1" applyBorder="1" applyAlignment="1">
      <alignment horizontal="center" vertical="center"/>
    </xf>
    <xf numFmtId="0" fontId="2" fillId="7" borderId="7" xfId="0" applyFont="1" applyFill="1" applyBorder="1" applyAlignment="1">
      <alignment horizontal="center" vertical="center"/>
    </xf>
    <xf numFmtId="0" fontId="10" fillId="0" borderId="19" xfId="0" applyFont="1" applyFill="1" applyBorder="1" applyAlignment="1">
      <alignment horizontal="center" vertical="center" wrapText="1"/>
    </xf>
    <xf numFmtId="49" fontId="4" fillId="2" borderId="19" xfId="0" applyNumberFormat="1" applyFont="1" applyFill="1" applyBorder="1" applyAlignment="1">
      <alignment vertical="center" wrapText="1"/>
    </xf>
    <xf numFmtId="0" fontId="4" fillId="2" borderId="19" xfId="0" applyFont="1" applyFill="1" applyBorder="1" applyAlignment="1">
      <alignment vertical="center" wrapText="1"/>
    </xf>
    <xf numFmtId="49" fontId="3" fillId="10" borderId="19" xfId="0" applyNumberFormat="1" applyFont="1" applyFill="1" applyBorder="1" applyAlignment="1">
      <alignment vertical="center" wrapText="1"/>
    </xf>
    <xf numFmtId="0" fontId="3" fillId="10" borderId="19" xfId="0" applyFont="1" applyFill="1" applyBorder="1" applyAlignment="1">
      <alignment vertical="center" wrapText="1"/>
    </xf>
    <xf numFmtId="49" fontId="4" fillId="2" borderId="19" xfId="0" applyNumberFormat="1" applyFont="1" applyFill="1" applyBorder="1" applyAlignment="1">
      <alignment vertical="center"/>
    </xf>
    <xf numFmtId="0" fontId="4" fillId="2" borderId="19" xfId="0" applyFont="1" applyFill="1" applyBorder="1" applyAlignment="1">
      <alignment vertical="center"/>
    </xf>
    <xf numFmtId="49" fontId="5" fillId="3" borderId="3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49" fontId="17" fillId="9" borderId="17" xfId="0" applyNumberFormat="1" applyFont="1" applyFill="1" applyBorder="1" applyAlignment="1">
      <alignment horizontal="center" vertical="center"/>
    </xf>
    <xf numFmtId="49" fontId="17" fillId="9" borderId="18" xfId="0" applyNumberFormat="1" applyFont="1" applyFill="1" applyBorder="1" applyAlignment="1">
      <alignment horizontal="center" vertical="center"/>
    </xf>
    <xf numFmtId="49" fontId="17" fillId="9" borderId="39" xfId="0" applyNumberFormat="1" applyFont="1" applyFill="1" applyBorder="1" applyAlignment="1">
      <alignment horizontal="center" vertical="center"/>
    </xf>
  </cellXfs>
  <cellStyles count="6">
    <cellStyle name="Millares [0]" xfId="1" builtinId="6"/>
    <cellStyle name="Millares 2" xfId="3"/>
    <cellStyle name="Millares 4" xfId="4"/>
    <cellStyle name="Millares 6" xfId="5"/>
    <cellStyle name="Normal" xfId="0" builtinId="0"/>
    <cellStyle name="Porcentaje" xfId="2" builtinId="5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6EC3D4"/>
      <color rgb="FF00FF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5</xdr:col>
      <xdr:colOff>411692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1"/>
  <sheetViews>
    <sheetView showGridLines="0" tabSelected="1" topLeftCell="B40" zoomScale="90" zoomScaleNormal="90" workbookViewId="0">
      <selection activeCell="D82" sqref="D82"/>
    </sheetView>
  </sheetViews>
  <sheetFormatPr baseColWidth="10" defaultColWidth="10.85546875" defaultRowHeight="11.25" customHeight="1"/>
  <cols>
    <col min="1" max="1" width="4.42578125" style="12" customWidth="1"/>
    <col min="2" max="2" width="20.5703125" style="12" customWidth="1"/>
    <col min="3" max="3" width="23" style="12" customWidth="1"/>
    <col min="4" max="4" width="16.85546875" style="12" customWidth="1"/>
    <col min="5" max="5" width="16.7109375" style="12" customWidth="1"/>
    <col min="6" max="6" width="11" style="12" customWidth="1"/>
    <col min="7" max="7" width="15.42578125" style="12" customWidth="1"/>
    <col min="8" max="8" width="10.85546875" style="6" customWidth="1"/>
    <col min="9" max="255" width="10.85546875" style="12" customWidth="1"/>
    <col min="256" max="16384" width="10.85546875" style="13"/>
  </cols>
  <sheetData>
    <row r="1" spans="1:7" ht="15" customHeight="1">
      <c r="A1" s="89"/>
      <c r="B1" s="89"/>
      <c r="C1" s="89"/>
      <c r="D1" s="89"/>
      <c r="E1" s="89"/>
      <c r="F1" s="89"/>
      <c r="G1" s="89"/>
    </row>
    <row r="2" spans="1:7" ht="15" customHeight="1">
      <c r="A2" s="89"/>
      <c r="B2" s="89"/>
      <c r="C2" s="89"/>
      <c r="D2" s="89"/>
      <c r="E2" s="89"/>
      <c r="F2" s="89"/>
      <c r="G2" s="89"/>
    </row>
    <row r="3" spans="1:7" ht="15" customHeight="1">
      <c r="A3" s="89"/>
      <c r="B3" s="89"/>
      <c r="C3" s="89"/>
      <c r="D3" s="89"/>
      <c r="E3" s="89"/>
      <c r="F3" s="89"/>
      <c r="G3" s="89"/>
    </row>
    <row r="4" spans="1:7" ht="15" customHeight="1">
      <c r="A4" s="89"/>
      <c r="B4" s="89"/>
      <c r="C4" s="89"/>
      <c r="D4" s="89"/>
      <c r="E4" s="89"/>
      <c r="F4" s="89"/>
      <c r="G4" s="89"/>
    </row>
    <row r="5" spans="1:7" ht="15" customHeight="1">
      <c r="A5" s="89"/>
      <c r="B5" s="89"/>
      <c r="C5" s="89"/>
      <c r="D5" s="89"/>
      <c r="E5" s="89"/>
      <c r="F5" s="89"/>
      <c r="G5" s="89"/>
    </row>
    <row r="6" spans="1:7" ht="15" customHeight="1">
      <c r="A6" s="89"/>
      <c r="B6" s="89"/>
      <c r="C6" s="89"/>
      <c r="D6" s="89"/>
      <c r="E6" s="89"/>
      <c r="F6" s="89"/>
      <c r="G6" s="89"/>
    </row>
    <row r="7" spans="1:7" ht="15" customHeight="1">
      <c r="A7" s="89"/>
      <c r="B7" s="89"/>
      <c r="C7" s="89"/>
      <c r="D7" s="89"/>
      <c r="E7" s="89"/>
      <c r="F7" s="89"/>
      <c r="G7" s="89"/>
    </row>
    <row r="8" spans="1:7" ht="15" customHeight="1">
      <c r="A8" s="89"/>
      <c r="B8" s="89"/>
      <c r="C8" s="89"/>
      <c r="D8" s="89"/>
      <c r="E8" s="89"/>
      <c r="F8" s="89"/>
      <c r="G8" s="89"/>
    </row>
    <row r="9" spans="1:7" ht="19.5" customHeight="1">
      <c r="A9" s="90"/>
      <c r="B9" s="22" t="s">
        <v>0</v>
      </c>
      <c r="C9" s="20" t="s">
        <v>49</v>
      </c>
      <c r="D9" s="21"/>
      <c r="E9" s="156" t="s">
        <v>67</v>
      </c>
      <c r="F9" s="157"/>
      <c r="G9" s="30" t="s">
        <v>74</v>
      </c>
    </row>
    <row r="10" spans="1:7" ht="38.25" customHeight="1">
      <c r="A10" s="7"/>
      <c r="B10" s="91" t="s">
        <v>50</v>
      </c>
      <c r="C10" s="153" t="s">
        <v>102</v>
      </c>
      <c r="D10" s="31"/>
      <c r="E10" s="154" t="s">
        <v>1</v>
      </c>
      <c r="F10" s="155"/>
      <c r="G10" s="32">
        <v>45047</v>
      </c>
    </row>
    <row r="11" spans="1:7" ht="18" customHeight="1">
      <c r="A11" s="7"/>
      <c r="B11" s="91" t="s">
        <v>2</v>
      </c>
      <c r="C11" s="33" t="s">
        <v>71</v>
      </c>
      <c r="D11" s="31"/>
      <c r="E11" s="154" t="s">
        <v>52</v>
      </c>
      <c r="F11" s="155"/>
      <c r="G11" s="34">
        <v>350000</v>
      </c>
    </row>
    <row r="12" spans="1:7" ht="11.25" customHeight="1">
      <c r="A12" s="7"/>
      <c r="B12" s="91" t="s">
        <v>3</v>
      </c>
      <c r="C12" s="33" t="s">
        <v>72</v>
      </c>
      <c r="D12" s="31"/>
      <c r="E12" s="92" t="s">
        <v>4</v>
      </c>
      <c r="F12" s="31"/>
      <c r="G12" s="34">
        <f>+E84</f>
        <v>5800000</v>
      </c>
    </row>
    <row r="13" spans="1:7" ht="11.25" customHeight="1">
      <c r="A13" s="7"/>
      <c r="B13" s="91" t="s">
        <v>5</v>
      </c>
      <c r="C13" s="33" t="s">
        <v>73</v>
      </c>
      <c r="D13" s="31"/>
      <c r="E13" s="154" t="s">
        <v>6</v>
      </c>
      <c r="F13" s="155"/>
      <c r="G13" s="30" t="s">
        <v>51</v>
      </c>
    </row>
    <row r="14" spans="1:7" ht="13.5" customHeight="1">
      <c r="A14" s="7"/>
      <c r="B14" s="91" t="s">
        <v>7</v>
      </c>
      <c r="C14" s="35" t="s">
        <v>73</v>
      </c>
      <c r="D14" s="31"/>
      <c r="E14" s="154" t="s">
        <v>8</v>
      </c>
      <c r="F14" s="155"/>
      <c r="G14" s="36" t="s">
        <v>75</v>
      </c>
    </row>
    <row r="15" spans="1:7" ht="25.5" customHeight="1">
      <c r="A15" s="7"/>
      <c r="B15" s="91" t="s">
        <v>9</v>
      </c>
      <c r="C15" s="37">
        <v>44728</v>
      </c>
      <c r="D15" s="31"/>
      <c r="E15" s="158" t="s">
        <v>10</v>
      </c>
      <c r="F15" s="159"/>
      <c r="G15" s="38" t="s">
        <v>100</v>
      </c>
    </row>
    <row r="16" spans="1:7" ht="12" customHeight="1">
      <c r="A16" s="93"/>
      <c r="B16" s="26"/>
      <c r="C16" s="27"/>
      <c r="D16" s="28"/>
      <c r="E16" s="28"/>
      <c r="F16" s="28"/>
      <c r="G16" s="29"/>
    </row>
    <row r="17" spans="1:7" ht="12" customHeight="1">
      <c r="A17" s="94"/>
      <c r="B17" s="160" t="s">
        <v>11</v>
      </c>
      <c r="C17" s="161"/>
      <c r="D17" s="161"/>
      <c r="E17" s="161"/>
      <c r="F17" s="161"/>
      <c r="G17" s="161"/>
    </row>
    <row r="18" spans="1:7" ht="12" customHeight="1">
      <c r="A18" s="93"/>
      <c r="B18" s="3"/>
      <c r="C18" s="4"/>
      <c r="D18" s="4"/>
      <c r="E18" s="4"/>
      <c r="F18" s="5"/>
      <c r="G18" s="5"/>
    </row>
    <row r="19" spans="1:7" ht="12" customHeight="1">
      <c r="A19" s="95"/>
      <c r="B19" s="39" t="s">
        <v>12</v>
      </c>
      <c r="C19" s="40"/>
      <c r="D19" s="41"/>
      <c r="E19" s="41"/>
      <c r="F19" s="41"/>
      <c r="G19" s="41"/>
    </row>
    <row r="20" spans="1:7" ht="24" customHeight="1">
      <c r="A20" s="7"/>
      <c r="B20" s="45" t="s">
        <v>13</v>
      </c>
      <c r="C20" s="45" t="s">
        <v>14</v>
      </c>
      <c r="D20" s="45" t="s">
        <v>15</v>
      </c>
      <c r="E20" s="45" t="s">
        <v>16</v>
      </c>
      <c r="F20" s="45" t="s">
        <v>17</v>
      </c>
      <c r="G20" s="45" t="s">
        <v>18</v>
      </c>
    </row>
    <row r="21" spans="1:7" ht="12.75" customHeight="1">
      <c r="A21" s="7"/>
      <c r="B21" s="46" t="s">
        <v>76</v>
      </c>
      <c r="C21" s="96" t="s">
        <v>19</v>
      </c>
      <c r="D21" s="97">
        <v>1</v>
      </c>
      <c r="E21" s="91" t="s">
        <v>53</v>
      </c>
      <c r="F21" s="47">
        <v>40000</v>
      </c>
      <c r="G21" s="98">
        <f>(D21*F21)</f>
        <v>40000</v>
      </c>
    </row>
    <row r="22" spans="1:7" ht="25.5" customHeight="1">
      <c r="A22" s="7"/>
      <c r="B22" s="46" t="s">
        <v>77</v>
      </c>
      <c r="C22" s="96" t="s">
        <v>19</v>
      </c>
      <c r="D22" s="97">
        <v>1</v>
      </c>
      <c r="E22" s="91" t="s">
        <v>54</v>
      </c>
      <c r="F22" s="47">
        <v>40000</v>
      </c>
      <c r="G22" s="98">
        <f>(D22*F22)</f>
        <v>40000</v>
      </c>
    </row>
    <row r="23" spans="1:7" ht="12.75" customHeight="1">
      <c r="A23" s="7"/>
      <c r="B23" s="48" t="s">
        <v>78</v>
      </c>
      <c r="C23" s="96" t="s">
        <v>19</v>
      </c>
      <c r="D23" s="97">
        <v>10</v>
      </c>
      <c r="E23" s="91" t="s">
        <v>55</v>
      </c>
      <c r="F23" s="47">
        <v>40000</v>
      </c>
      <c r="G23" s="98">
        <f>(D23*F23)</f>
        <v>400000</v>
      </c>
    </row>
    <row r="24" spans="1:7" ht="12.75" customHeight="1">
      <c r="A24" s="7"/>
      <c r="B24" s="67" t="s">
        <v>20</v>
      </c>
      <c r="C24" s="68"/>
      <c r="D24" s="68"/>
      <c r="E24" s="68"/>
      <c r="F24" s="69"/>
      <c r="G24" s="70">
        <f>SUM(G21:G23)</f>
        <v>480000</v>
      </c>
    </row>
    <row r="25" spans="1:7" ht="12" customHeight="1">
      <c r="A25" s="93"/>
      <c r="B25" s="42"/>
      <c r="C25" s="43"/>
      <c r="D25" s="43"/>
      <c r="E25" s="43"/>
      <c r="F25" s="44"/>
      <c r="G25" s="44"/>
    </row>
    <row r="26" spans="1:7" ht="12" customHeight="1">
      <c r="A26" s="95"/>
      <c r="B26" s="39" t="s">
        <v>21</v>
      </c>
      <c r="C26" s="49"/>
      <c r="D26" s="50"/>
      <c r="E26" s="50"/>
      <c r="F26" s="41"/>
      <c r="G26" s="41"/>
    </row>
    <row r="27" spans="1:7" ht="24" customHeight="1">
      <c r="A27" s="7"/>
      <c r="B27" s="51" t="s">
        <v>13</v>
      </c>
      <c r="C27" s="45" t="s">
        <v>14</v>
      </c>
      <c r="D27" s="45" t="s">
        <v>15</v>
      </c>
      <c r="E27" s="51" t="s">
        <v>16</v>
      </c>
      <c r="F27" s="45" t="s">
        <v>17</v>
      </c>
      <c r="G27" s="51" t="s">
        <v>18</v>
      </c>
    </row>
    <row r="28" spans="1:7" ht="12" customHeight="1">
      <c r="A28" s="7"/>
      <c r="B28" s="21"/>
      <c r="C28" s="52" t="s">
        <v>47</v>
      </c>
      <c r="D28" s="52"/>
      <c r="E28" s="52"/>
      <c r="F28" s="21"/>
      <c r="G28" s="21"/>
    </row>
    <row r="29" spans="1:7" ht="12" customHeight="1">
      <c r="A29" s="7"/>
      <c r="B29" s="53" t="s">
        <v>22</v>
      </c>
      <c r="C29" s="54"/>
      <c r="D29" s="54"/>
      <c r="E29" s="54"/>
      <c r="F29" s="55"/>
      <c r="G29" s="55"/>
    </row>
    <row r="30" spans="1:7" ht="12" customHeight="1">
      <c r="A30" s="93"/>
      <c r="B30" s="42"/>
      <c r="C30" s="43"/>
      <c r="D30" s="43"/>
      <c r="E30" s="43"/>
      <c r="F30" s="44"/>
      <c r="G30" s="44"/>
    </row>
    <row r="31" spans="1:7" ht="12" customHeight="1">
      <c r="A31" s="95"/>
      <c r="B31" s="39" t="s">
        <v>23</v>
      </c>
      <c r="C31" s="49"/>
      <c r="D31" s="50"/>
      <c r="E31" s="50"/>
      <c r="F31" s="41"/>
      <c r="G31" s="41"/>
    </row>
    <row r="32" spans="1:7" ht="24" customHeight="1">
      <c r="A32" s="7"/>
      <c r="B32" s="51" t="s">
        <v>13</v>
      </c>
      <c r="C32" s="51" t="s">
        <v>14</v>
      </c>
      <c r="D32" s="51" t="s">
        <v>15</v>
      </c>
      <c r="E32" s="51" t="s">
        <v>16</v>
      </c>
      <c r="F32" s="45" t="s">
        <v>17</v>
      </c>
      <c r="G32" s="51" t="s">
        <v>18</v>
      </c>
    </row>
    <row r="33" spans="1:11" ht="12.75" customHeight="1">
      <c r="A33" s="7"/>
      <c r="B33" s="91"/>
      <c r="C33" s="96"/>
      <c r="D33" s="97"/>
      <c r="E33" s="99"/>
      <c r="F33" s="98"/>
      <c r="G33" s="98">
        <f t="shared" ref="G33" si="0">(D33*F33)</f>
        <v>0</v>
      </c>
    </row>
    <row r="34" spans="1:11" ht="12.75" customHeight="1">
      <c r="A34" s="7"/>
      <c r="B34" s="67" t="s">
        <v>24</v>
      </c>
      <c r="C34" s="68"/>
      <c r="D34" s="68"/>
      <c r="E34" s="68"/>
      <c r="F34" s="69"/>
      <c r="G34" s="70">
        <f>SUM(G33:G33)</f>
        <v>0</v>
      </c>
    </row>
    <row r="35" spans="1:11" ht="12" customHeight="1">
      <c r="A35" s="93"/>
      <c r="B35" s="42"/>
      <c r="C35" s="43"/>
      <c r="D35" s="43"/>
      <c r="E35" s="43"/>
      <c r="F35" s="44"/>
      <c r="G35" s="44"/>
    </row>
    <row r="36" spans="1:11" ht="12" customHeight="1">
      <c r="A36" s="95"/>
      <c r="B36" s="39" t="s">
        <v>25</v>
      </c>
      <c r="C36" s="49"/>
      <c r="D36" s="50"/>
      <c r="E36" s="50"/>
      <c r="F36" s="41"/>
      <c r="G36" s="41"/>
    </row>
    <row r="37" spans="1:11" ht="24" customHeight="1">
      <c r="A37" s="7"/>
      <c r="B37" s="45" t="s">
        <v>26</v>
      </c>
      <c r="C37" s="45" t="s">
        <v>27</v>
      </c>
      <c r="D37" s="45" t="s">
        <v>28</v>
      </c>
      <c r="E37" s="45" t="s">
        <v>16</v>
      </c>
      <c r="F37" s="45" t="s">
        <v>17</v>
      </c>
      <c r="G37" s="45" t="s">
        <v>18</v>
      </c>
      <c r="K37" s="100"/>
    </row>
    <row r="38" spans="1:11" ht="12.75" customHeight="1">
      <c r="A38" s="7"/>
      <c r="B38" s="57" t="s">
        <v>56</v>
      </c>
      <c r="C38" s="58"/>
      <c r="D38" s="58"/>
      <c r="E38" s="101"/>
      <c r="F38" s="101"/>
      <c r="G38" s="101"/>
      <c r="K38" s="100"/>
    </row>
    <row r="39" spans="1:11" ht="12.75" customHeight="1">
      <c r="A39" s="7"/>
      <c r="B39" s="46" t="s">
        <v>79</v>
      </c>
      <c r="C39" s="59" t="s">
        <v>80</v>
      </c>
      <c r="D39" s="59">
        <v>1</v>
      </c>
      <c r="E39" s="59" t="s">
        <v>86</v>
      </c>
      <c r="F39" s="60">
        <v>25000</v>
      </c>
      <c r="G39" s="102">
        <f>(D39*F39)</f>
        <v>25000</v>
      </c>
    </row>
    <row r="40" spans="1:11" ht="12.75" customHeight="1">
      <c r="A40" s="7"/>
      <c r="B40" s="46" t="s">
        <v>81</v>
      </c>
      <c r="C40" s="59" t="s">
        <v>57</v>
      </c>
      <c r="D40" s="59">
        <v>1</v>
      </c>
      <c r="E40" s="59" t="s">
        <v>58</v>
      </c>
      <c r="F40" s="60">
        <v>30000</v>
      </c>
      <c r="G40" s="102">
        <f>(D40*F40)</f>
        <v>30000</v>
      </c>
    </row>
    <row r="41" spans="1:11" ht="12.75" customHeight="1">
      <c r="A41" s="7"/>
      <c r="B41" s="61" t="s">
        <v>59</v>
      </c>
      <c r="C41" s="62"/>
      <c r="D41" s="62"/>
      <c r="E41" s="63"/>
      <c r="F41" s="64"/>
      <c r="G41" s="102"/>
    </row>
    <row r="42" spans="1:11" ht="12.75" customHeight="1">
      <c r="A42" s="7"/>
      <c r="B42" s="46" t="s">
        <v>82</v>
      </c>
      <c r="C42" s="65" t="s">
        <v>83</v>
      </c>
      <c r="D42" s="66">
        <v>200</v>
      </c>
      <c r="E42" s="59" t="s">
        <v>87</v>
      </c>
      <c r="F42" s="60">
        <v>12000</v>
      </c>
      <c r="G42" s="102">
        <f>(D42*F42)</f>
        <v>2400000</v>
      </c>
    </row>
    <row r="43" spans="1:11" ht="12.75" customHeight="1">
      <c r="A43" s="7"/>
      <c r="B43" s="48" t="s">
        <v>84</v>
      </c>
      <c r="C43" s="65" t="s">
        <v>85</v>
      </c>
      <c r="D43" s="66">
        <v>40</v>
      </c>
      <c r="E43" s="59" t="s">
        <v>87</v>
      </c>
      <c r="F43" s="60">
        <v>9500</v>
      </c>
      <c r="G43" s="102">
        <f>(D43*F43)</f>
        <v>380000</v>
      </c>
    </row>
    <row r="44" spans="1:11" ht="12.75" customHeight="1">
      <c r="A44" s="7"/>
      <c r="B44" s="92"/>
      <c r="C44" s="103"/>
      <c r="D44" s="104"/>
      <c r="E44" s="103"/>
      <c r="F44" s="102"/>
      <c r="G44" s="102">
        <f>(D44*F44)</f>
        <v>0</v>
      </c>
    </row>
    <row r="45" spans="1:11" ht="13.5" customHeight="1">
      <c r="A45" s="7"/>
      <c r="B45" s="67" t="s">
        <v>29</v>
      </c>
      <c r="C45" s="68"/>
      <c r="D45" s="68"/>
      <c r="E45" s="68"/>
      <c r="F45" s="69"/>
      <c r="G45" s="70">
        <f>SUM(G38:G44)</f>
        <v>2835000</v>
      </c>
    </row>
    <row r="46" spans="1:11" ht="12" customHeight="1">
      <c r="A46" s="93"/>
      <c r="B46" s="42"/>
      <c r="C46" s="43"/>
      <c r="D46" s="43"/>
      <c r="E46" s="56"/>
      <c r="F46" s="44"/>
      <c r="G46" s="44"/>
    </row>
    <row r="47" spans="1:11" ht="12" customHeight="1">
      <c r="A47" s="95"/>
      <c r="B47" s="39" t="s">
        <v>30</v>
      </c>
      <c r="C47" s="49"/>
      <c r="D47" s="50"/>
      <c r="E47" s="50"/>
      <c r="F47" s="41"/>
      <c r="G47" s="41"/>
    </row>
    <row r="48" spans="1:11" ht="24" customHeight="1">
      <c r="A48" s="7"/>
      <c r="B48" s="51" t="s">
        <v>31</v>
      </c>
      <c r="C48" s="45" t="s">
        <v>27</v>
      </c>
      <c r="D48" s="45" t="s">
        <v>28</v>
      </c>
      <c r="E48" s="51" t="s">
        <v>16</v>
      </c>
      <c r="F48" s="45" t="s">
        <v>17</v>
      </c>
      <c r="G48" s="51" t="s">
        <v>18</v>
      </c>
    </row>
    <row r="49" spans="1:7" ht="12.75" customHeight="1">
      <c r="A49" s="7"/>
      <c r="B49" s="91"/>
      <c r="C49" s="103"/>
      <c r="D49" s="102"/>
      <c r="E49" s="96"/>
      <c r="F49" s="105"/>
      <c r="G49" s="102">
        <f>(D49*F49)</f>
        <v>0</v>
      </c>
    </row>
    <row r="50" spans="1:7" ht="13.5" customHeight="1">
      <c r="A50" s="7"/>
      <c r="B50" s="67" t="s">
        <v>48</v>
      </c>
      <c r="C50" s="68"/>
      <c r="D50" s="68"/>
      <c r="E50" s="68"/>
      <c r="F50" s="69"/>
      <c r="G50" s="70">
        <f>+G49</f>
        <v>0</v>
      </c>
    </row>
    <row r="51" spans="1:7" ht="12" customHeight="1">
      <c r="A51" s="93"/>
      <c r="B51" s="71"/>
      <c r="C51" s="71"/>
      <c r="D51" s="71"/>
      <c r="E51" s="71"/>
      <c r="F51" s="72"/>
      <c r="G51" s="72"/>
    </row>
    <row r="52" spans="1:7" ht="12" customHeight="1">
      <c r="A52" s="7"/>
      <c r="B52" s="73" t="s">
        <v>32</v>
      </c>
      <c r="C52" s="74"/>
      <c r="D52" s="74"/>
      <c r="E52" s="74"/>
      <c r="F52" s="74"/>
      <c r="G52" s="75">
        <f>G24+G34+G45+G50+G29</f>
        <v>3315000</v>
      </c>
    </row>
    <row r="53" spans="1:7" ht="12" customHeight="1">
      <c r="A53" s="7"/>
      <c r="B53" s="76" t="s">
        <v>33</v>
      </c>
      <c r="C53" s="77"/>
      <c r="D53" s="77"/>
      <c r="E53" s="77"/>
      <c r="F53" s="77"/>
      <c r="G53" s="78">
        <f>G52*0.05</f>
        <v>165750</v>
      </c>
    </row>
    <row r="54" spans="1:7" ht="12" customHeight="1">
      <c r="A54" s="7"/>
      <c r="B54" s="73" t="s">
        <v>34</v>
      </c>
      <c r="C54" s="74"/>
      <c r="D54" s="74"/>
      <c r="E54" s="74"/>
      <c r="F54" s="74"/>
      <c r="G54" s="79">
        <f>G53+G52</f>
        <v>3480750</v>
      </c>
    </row>
    <row r="55" spans="1:7" ht="12" customHeight="1">
      <c r="A55" s="7"/>
      <c r="B55" s="76" t="s">
        <v>35</v>
      </c>
      <c r="C55" s="77"/>
      <c r="D55" s="77"/>
      <c r="E55" s="77"/>
      <c r="F55" s="77"/>
      <c r="G55" s="78">
        <f>G12</f>
        <v>5800000</v>
      </c>
    </row>
    <row r="56" spans="1:7" ht="12" customHeight="1">
      <c r="A56" s="7"/>
      <c r="B56" s="73" t="s">
        <v>36</v>
      </c>
      <c r="C56" s="74"/>
      <c r="D56" s="74"/>
      <c r="E56" s="74"/>
      <c r="F56" s="74"/>
      <c r="G56" s="80">
        <f>G55-G54</f>
        <v>2319250</v>
      </c>
    </row>
    <row r="57" spans="1:7" ht="12" customHeight="1">
      <c r="A57" s="7"/>
      <c r="B57" s="106" t="s">
        <v>98</v>
      </c>
      <c r="C57" s="107"/>
      <c r="D57" s="107"/>
      <c r="E57" s="107"/>
      <c r="F57" s="107"/>
      <c r="G57" s="1"/>
    </row>
    <row r="58" spans="1:7" ht="12.75" customHeight="1">
      <c r="A58" s="7"/>
      <c r="B58" s="89"/>
      <c r="C58" s="107"/>
      <c r="D58" s="107"/>
      <c r="E58" s="107"/>
      <c r="F58" s="107"/>
      <c r="G58" s="1"/>
    </row>
    <row r="59" spans="1:7" ht="12" customHeight="1">
      <c r="A59" s="7"/>
      <c r="B59" s="108" t="s">
        <v>99</v>
      </c>
      <c r="C59" s="109"/>
      <c r="D59" s="109"/>
      <c r="E59" s="109"/>
      <c r="F59" s="110"/>
      <c r="G59" s="1"/>
    </row>
    <row r="60" spans="1:7" ht="12" customHeight="1">
      <c r="A60" s="7"/>
      <c r="B60" s="23" t="s">
        <v>91</v>
      </c>
      <c r="C60" s="89"/>
      <c r="D60" s="89"/>
      <c r="E60" s="89"/>
      <c r="F60" s="111"/>
      <c r="G60" s="1"/>
    </row>
    <row r="61" spans="1:7" ht="12" customHeight="1">
      <c r="A61" s="7"/>
      <c r="B61" s="23" t="s">
        <v>37</v>
      </c>
      <c r="C61" s="89"/>
      <c r="D61" s="89"/>
      <c r="E61" s="89"/>
      <c r="F61" s="111"/>
      <c r="G61" s="1"/>
    </row>
    <row r="62" spans="1:7" ht="12" customHeight="1">
      <c r="A62" s="7"/>
      <c r="B62" s="23" t="s">
        <v>92</v>
      </c>
      <c r="C62" s="89"/>
      <c r="D62" s="89"/>
      <c r="E62" s="89"/>
      <c r="F62" s="111"/>
      <c r="G62" s="1"/>
    </row>
    <row r="63" spans="1:7" ht="12" customHeight="1">
      <c r="A63" s="7"/>
      <c r="B63" s="23" t="s">
        <v>93</v>
      </c>
      <c r="C63" s="89"/>
      <c r="D63" s="89"/>
      <c r="E63" s="89"/>
      <c r="F63" s="111"/>
      <c r="G63" s="1"/>
    </row>
    <row r="64" spans="1:7" ht="12" customHeight="1">
      <c r="A64" s="7"/>
      <c r="B64" s="23" t="s">
        <v>38</v>
      </c>
      <c r="C64" s="89"/>
      <c r="D64" s="89"/>
      <c r="E64" s="89"/>
      <c r="F64" s="111"/>
      <c r="G64" s="1"/>
    </row>
    <row r="65" spans="1:255" ht="12" customHeight="1">
      <c r="A65" s="7"/>
      <c r="B65" s="23" t="s">
        <v>94</v>
      </c>
      <c r="C65" s="89"/>
      <c r="D65" s="89"/>
      <c r="E65" s="89"/>
      <c r="F65" s="111"/>
      <c r="G65" s="1"/>
    </row>
    <row r="66" spans="1:255" ht="12" customHeight="1">
      <c r="A66" s="7"/>
      <c r="B66" s="24" t="s">
        <v>95</v>
      </c>
      <c r="C66" s="89"/>
      <c r="D66" s="89"/>
      <c r="E66" s="89"/>
      <c r="F66" s="111"/>
      <c r="G66" s="1"/>
    </row>
    <row r="67" spans="1:255" ht="12" customHeight="1">
      <c r="A67" s="7"/>
      <c r="B67" s="25" t="s">
        <v>96</v>
      </c>
      <c r="C67" s="112"/>
      <c r="D67" s="112"/>
      <c r="E67" s="112"/>
      <c r="F67" s="113"/>
      <c r="G67" s="1"/>
    </row>
    <row r="68" spans="1:255" ht="12.75" customHeight="1" thickBot="1">
      <c r="A68" s="7"/>
      <c r="B68" s="89"/>
      <c r="C68" s="89"/>
      <c r="D68" s="89"/>
      <c r="E68" s="89"/>
      <c r="F68" s="89"/>
      <c r="G68" s="1"/>
    </row>
    <row r="69" spans="1:255" ht="15" customHeight="1" thickBot="1">
      <c r="A69" s="7"/>
      <c r="B69" s="162" t="s">
        <v>39</v>
      </c>
      <c r="C69" s="163"/>
      <c r="D69" s="164"/>
      <c r="E69" s="114"/>
      <c r="F69" s="114"/>
      <c r="G69" s="1"/>
    </row>
    <row r="70" spans="1:255" s="138" customFormat="1" ht="12" customHeight="1" thickBot="1">
      <c r="A70" s="131"/>
      <c r="B70" s="149" t="s">
        <v>31</v>
      </c>
      <c r="C70" s="150" t="s">
        <v>101</v>
      </c>
      <c r="D70" s="151" t="s">
        <v>40</v>
      </c>
      <c r="E70" s="152"/>
      <c r="F70" s="152"/>
      <c r="G70" s="18"/>
      <c r="H70" s="19"/>
      <c r="I70" s="137"/>
      <c r="J70" s="137"/>
      <c r="K70" s="137"/>
      <c r="L70" s="137"/>
      <c r="M70" s="137"/>
      <c r="N70" s="137"/>
      <c r="O70" s="137"/>
      <c r="P70" s="137"/>
      <c r="Q70" s="137"/>
      <c r="R70" s="137"/>
      <c r="S70" s="137"/>
      <c r="T70" s="137"/>
      <c r="U70" s="137"/>
      <c r="V70" s="137"/>
      <c r="W70" s="137"/>
      <c r="X70" s="137"/>
      <c r="Y70" s="137"/>
      <c r="Z70" s="137"/>
      <c r="AA70" s="137"/>
      <c r="AB70" s="137"/>
      <c r="AC70" s="137"/>
      <c r="AD70" s="137"/>
      <c r="AE70" s="137"/>
      <c r="AF70" s="137"/>
      <c r="AG70" s="137"/>
      <c r="AH70" s="137"/>
      <c r="AI70" s="137"/>
      <c r="AJ70" s="137"/>
      <c r="AK70" s="137"/>
      <c r="AL70" s="137"/>
      <c r="AM70" s="137"/>
      <c r="AN70" s="137"/>
      <c r="AO70" s="137"/>
      <c r="AP70" s="137"/>
      <c r="AQ70" s="137"/>
      <c r="AR70" s="137"/>
      <c r="AS70" s="137"/>
      <c r="AT70" s="137"/>
      <c r="AU70" s="137"/>
      <c r="AV70" s="137"/>
      <c r="AW70" s="137"/>
      <c r="AX70" s="137"/>
      <c r="AY70" s="137"/>
      <c r="AZ70" s="137"/>
      <c r="BA70" s="137"/>
      <c r="BB70" s="137"/>
      <c r="BC70" s="137"/>
      <c r="BD70" s="137"/>
      <c r="BE70" s="137"/>
      <c r="BF70" s="137"/>
      <c r="BG70" s="137"/>
      <c r="BH70" s="137"/>
      <c r="BI70" s="137"/>
      <c r="BJ70" s="137"/>
      <c r="BK70" s="137"/>
      <c r="BL70" s="137"/>
      <c r="BM70" s="137"/>
      <c r="BN70" s="137"/>
      <c r="BO70" s="137"/>
      <c r="BP70" s="137"/>
      <c r="BQ70" s="137"/>
      <c r="BR70" s="137"/>
      <c r="BS70" s="137"/>
      <c r="BT70" s="137"/>
      <c r="BU70" s="137"/>
      <c r="BV70" s="137"/>
      <c r="BW70" s="137"/>
      <c r="BX70" s="137"/>
      <c r="BY70" s="137"/>
      <c r="BZ70" s="137"/>
      <c r="CA70" s="137"/>
      <c r="CB70" s="137"/>
      <c r="CC70" s="137"/>
      <c r="CD70" s="137"/>
      <c r="CE70" s="137"/>
      <c r="CF70" s="137"/>
      <c r="CG70" s="137"/>
      <c r="CH70" s="137"/>
      <c r="CI70" s="137"/>
      <c r="CJ70" s="137"/>
      <c r="CK70" s="137"/>
      <c r="CL70" s="137"/>
      <c r="CM70" s="137"/>
      <c r="CN70" s="137"/>
      <c r="CO70" s="137"/>
      <c r="CP70" s="137"/>
      <c r="CQ70" s="137"/>
      <c r="CR70" s="137"/>
      <c r="CS70" s="137"/>
      <c r="CT70" s="137"/>
      <c r="CU70" s="137"/>
      <c r="CV70" s="137"/>
      <c r="CW70" s="137"/>
      <c r="CX70" s="137"/>
      <c r="CY70" s="137"/>
      <c r="CZ70" s="137"/>
      <c r="DA70" s="137"/>
      <c r="DB70" s="137"/>
      <c r="DC70" s="137"/>
      <c r="DD70" s="137"/>
      <c r="DE70" s="137"/>
      <c r="DF70" s="137"/>
      <c r="DG70" s="137"/>
      <c r="DH70" s="137"/>
      <c r="DI70" s="137"/>
      <c r="DJ70" s="137"/>
      <c r="DK70" s="137"/>
      <c r="DL70" s="137"/>
      <c r="DM70" s="137"/>
      <c r="DN70" s="137"/>
      <c r="DO70" s="137"/>
      <c r="DP70" s="137"/>
      <c r="DQ70" s="137"/>
      <c r="DR70" s="137"/>
      <c r="DS70" s="137"/>
      <c r="DT70" s="137"/>
      <c r="DU70" s="137"/>
      <c r="DV70" s="137"/>
      <c r="DW70" s="137"/>
      <c r="DX70" s="137"/>
      <c r="DY70" s="137"/>
      <c r="DZ70" s="137"/>
      <c r="EA70" s="137"/>
      <c r="EB70" s="137"/>
      <c r="EC70" s="137"/>
      <c r="ED70" s="137"/>
      <c r="EE70" s="137"/>
      <c r="EF70" s="137"/>
      <c r="EG70" s="137"/>
      <c r="EH70" s="137"/>
      <c r="EI70" s="137"/>
      <c r="EJ70" s="137"/>
      <c r="EK70" s="137"/>
      <c r="EL70" s="137"/>
      <c r="EM70" s="137"/>
      <c r="EN70" s="137"/>
      <c r="EO70" s="137"/>
      <c r="EP70" s="137"/>
      <c r="EQ70" s="137"/>
      <c r="ER70" s="137"/>
      <c r="ES70" s="137"/>
      <c r="ET70" s="137"/>
      <c r="EU70" s="137"/>
      <c r="EV70" s="137"/>
      <c r="EW70" s="137"/>
      <c r="EX70" s="137"/>
      <c r="EY70" s="137"/>
      <c r="EZ70" s="137"/>
      <c r="FA70" s="137"/>
      <c r="FB70" s="137"/>
      <c r="FC70" s="137"/>
      <c r="FD70" s="137"/>
      <c r="FE70" s="137"/>
      <c r="FF70" s="137"/>
      <c r="FG70" s="137"/>
      <c r="FH70" s="137"/>
      <c r="FI70" s="137"/>
      <c r="FJ70" s="137"/>
      <c r="FK70" s="137"/>
      <c r="FL70" s="137"/>
      <c r="FM70" s="137"/>
      <c r="FN70" s="137"/>
      <c r="FO70" s="137"/>
      <c r="FP70" s="137"/>
      <c r="FQ70" s="137"/>
      <c r="FR70" s="137"/>
      <c r="FS70" s="137"/>
      <c r="FT70" s="137"/>
      <c r="FU70" s="137"/>
      <c r="FV70" s="137"/>
      <c r="FW70" s="137"/>
      <c r="FX70" s="137"/>
      <c r="FY70" s="137"/>
      <c r="FZ70" s="137"/>
      <c r="GA70" s="137"/>
      <c r="GB70" s="137"/>
      <c r="GC70" s="137"/>
      <c r="GD70" s="137"/>
      <c r="GE70" s="137"/>
      <c r="GF70" s="137"/>
      <c r="GG70" s="137"/>
      <c r="GH70" s="137"/>
      <c r="GI70" s="137"/>
      <c r="GJ70" s="137"/>
      <c r="GK70" s="137"/>
      <c r="GL70" s="137"/>
      <c r="GM70" s="137"/>
      <c r="GN70" s="137"/>
      <c r="GO70" s="137"/>
      <c r="GP70" s="137"/>
      <c r="GQ70" s="137"/>
      <c r="GR70" s="137"/>
      <c r="GS70" s="137"/>
      <c r="GT70" s="137"/>
      <c r="GU70" s="137"/>
      <c r="GV70" s="137"/>
      <c r="GW70" s="137"/>
      <c r="GX70" s="137"/>
      <c r="GY70" s="137"/>
      <c r="GZ70" s="137"/>
      <c r="HA70" s="137"/>
      <c r="HB70" s="137"/>
      <c r="HC70" s="137"/>
      <c r="HD70" s="137"/>
      <c r="HE70" s="137"/>
      <c r="HF70" s="137"/>
      <c r="HG70" s="137"/>
      <c r="HH70" s="137"/>
      <c r="HI70" s="137"/>
      <c r="HJ70" s="137"/>
      <c r="HK70" s="137"/>
      <c r="HL70" s="137"/>
      <c r="HM70" s="137"/>
      <c r="HN70" s="137"/>
      <c r="HO70" s="137"/>
      <c r="HP70" s="137"/>
      <c r="HQ70" s="137"/>
      <c r="HR70" s="137"/>
      <c r="HS70" s="137"/>
      <c r="HT70" s="137"/>
      <c r="HU70" s="137"/>
      <c r="HV70" s="137"/>
      <c r="HW70" s="137"/>
      <c r="HX70" s="137"/>
      <c r="HY70" s="137"/>
      <c r="HZ70" s="137"/>
      <c r="IA70" s="137"/>
      <c r="IB70" s="137"/>
      <c r="IC70" s="137"/>
      <c r="ID70" s="137"/>
      <c r="IE70" s="137"/>
      <c r="IF70" s="137"/>
      <c r="IG70" s="137"/>
      <c r="IH70" s="137"/>
      <c r="II70" s="137"/>
      <c r="IJ70" s="137"/>
      <c r="IK70" s="137"/>
      <c r="IL70" s="137"/>
      <c r="IM70" s="137"/>
      <c r="IN70" s="137"/>
      <c r="IO70" s="137"/>
      <c r="IP70" s="137"/>
      <c r="IQ70" s="137"/>
      <c r="IR70" s="137"/>
      <c r="IS70" s="137"/>
      <c r="IT70" s="137"/>
      <c r="IU70" s="137"/>
    </row>
    <row r="71" spans="1:255" ht="12" customHeight="1">
      <c r="A71" s="7"/>
      <c r="B71" s="116" t="s">
        <v>41</v>
      </c>
      <c r="C71" s="117">
        <f>+G24</f>
        <v>480000</v>
      </c>
      <c r="D71" s="118">
        <f>(C71/C77)</f>
        <v>0.13790131437190262</v>
      </c>
      <c r="E71" s="114"/>
      <c r="F71" s="114"/>
      <c r="G71" s="1"/>
    </row>
    <row r="72" spans="1:255" ht="12" customHeight="1">
      <c r="A72" s="7"/>
      <c r="B72" s="119" t="s">
        <v>42</v>
      </c>
      <c r="C72" s="120">
        <f>+G29</f>
        <v>0</v>
      </c>
      <c r="D72" s="121">
        <v>0</v>
      </c>
      <c r="E72" s="114"/>
      <c r="F72" s="114"/>
      <c r="G72" s="1"/>
    </row>
    <row r="73" spans="1:255" ht="12" customHeight="1">
      <c r="A73" s="7"/>
      <c r="B73" s="119" t="s">
        <v>43</v>
      </c>
      <c r="C73" s="122">
        <f>+G34</f>
        <v>0</v>
      </c>
      <c r="D73" s="121">
        <f>(C73/C77)</f>
        <v>0</v>
      </c>
      <c r="E73" s="114"/>
      <c r="F73" s="114"/>
      <c r="G73" s="1"/>
    </row>
    <row r="74" spans="1:255" ht="12" customHeight="1">
      <c r="A74" s="7"/>
      <c r="B74" s="119" t="s">
        <v>26</v>
      </c>
      <c r="C74" s="122">
        <f>+G45</f>
        <v>2835000</v>
      </c>
      <c r="D74" s="121">
        <f>(C74/C77)</f>
        <v>0.81447963800904977</v>
      </c>
      <c r="E74" s="114"/>
      <c r="F74" s="114"/>
      <c r="G74" s="1"/>
    </row>
    <row r="75" spans="1:255" ht="12" customHeight="1">
      <c r="A75" s="7"/>
      <c r="B75" s="119" t="s">
        <v>44</v>
      </c>
      <c r="C75" s="123">
        <f>+G50</f>
        <v>0</v>
      </c>
      <c r="D75" s="121">
        <f>(C75/C77)</f>
        <v>0</v>
      </c>
      <c r="E75" s="124"/>
      <c r="F75" s="124"/>
      <c r="G75" s="1"/>
    </row>
    <row r="76" spans="1:255" ht="12" customHeight="1" thickBot="1">
      <c r="A76" s="7"/>
      <c r="B76" s="125" t="s">
        <v>45</v>
      </c>
      <c r="C76" s="126">
        <f>+G53</f>
        <v>165750</v>
      </c>
      <c r="D76" s="127">
        <f>(C76/C77)</f>
        <v>4.7619047619047616E-2</v>
      </c>
      <c r="E76" s="124"/>
      <c r="F76" s="124"/>
      <c r="G76" s="1"/>
    </row>
    <row r="77" spans="1:255" ht="12.75" customHeight="1" thickBot="1">
      <c r="A77" s="7"/>
      <c r="B77" s="115" t="s">
        <v>46</v>
      </c>
      <c r="C77" s="128">
        <f>SUM(C71:C76)</f>
        <v>3480750</v>
      </c>
      <c r="D77" s="129">
        <f>SUM(D71:D76)</f>
        <v>1</v>
      </c>
      <c r="E77" s="124"/>
      <c r="F77" s="124"/>
      <c r="G77" s="1"/>
    </row>
    <row r="78" spans="1:255" ht="12" customHeight="1">
      <c r="A78" s="7"/>
      <c r="B78" s="89"/>
      <c r="C78" s="107"/>
      <c r="D78" s="107"/>
      <c r="E78" s="107"/>
      <c r="F78" s="107"/>
      <c r="G78" s="1"/>
    </row>
    <row r="79" spans="1:255" ht="12.75" customHeight="1" thickBot="1">
      <c r="A79" s="7"/>
      <c r="B79" s="130"/>
      <c r="C79" s="107"/>
      <c r="D79" s="107"/>
      <c r="E79" s="107"/>
      <c r="F79" s="107"/>
      <c r="G79" s="1"/>
    </row>
    <row r="80" spans="1:255" s="138" customFormat="1" ht="12" customHeight="1" thickBot="1">
      <c r="A80" s="131"/>
      <c r="B80" s="132" t="s">
        <v>60</v>
      </c>
      <c r="C80" s="133" t="s">
        <v>69</v>
      </c>
      <c r="D80" s="134" t="s">
        <v>61</v>
      </c>
      <c r="E80" s="135" t="s">
        <v>63</v>
      </c>
      <c r="F80" s="136" t="s">
        <v>62</v>
      </c>
      <c r="G80" s="18"/>
      <c r="H80" s="19"/>
      <c r="I80" s="137"/>
      <c r="J80" s="137"/>
      <c r="K80" s="137"/>
      <c r="L80" s="137"/>
      <c r="M80" s="137"/>
      <c r="N80" s="137"/>
      <c r="O80" s="137"/>
      <c r="P80" s="137"/>
      <c r="Q80" s="137"/>
      <c r="R80" s="137"/>
      <c r="S80" s="137"/>
      <c r="T80" s="137"/>
      <c r="U80" s="137"/>
      <c r="V80" s="137"/>
      <c r="W80" s="137"/>
      <c r="X80" s="137"/>
      <c r="Y80" s="137"/>
      <c r="Z80" s="137"/>
      <c r="AA80" s="137"/>
      <c r="AB80" s="137"/>
      <c r="AC80" s="137"/>
      <c r="AD80" s="137"/>
      <c r="AE80" s="137"/>
      <c r="AF80" s="137"/>
      <c r="AG80" s="137"/>
      <c r="AH80" s="137"/>
      <c r="AI80" s="137"/>
      <c r="AJ80" s="137"/>
      <c r="AK80" s="137"/>
      <c r="AL80" s="137"/>
      <c r="AM80" s="137"/>
      <c r="AN80" s="137"/>
      <c r="AO80" s="137"/>
      <c r="AP80" s="137"/>
      <c r="AQ80" s="137"/>
      <c r="AR80" s="137"/>
      <c r="AS80" s="137"/>
      <c r="AT80" s="137"/>
      <c r="AU80" s="137"/>
      <c r="AV80" s="137"/>
      <c r="AW80" s="137"/>
      <c r="AX80" s="137"/>
      <c r="AY80" s="137"/>
      <c r="AZ80" s="137"/>
      <c r="BA80" s="137"/>
      <c r="BB80" s="137"/>
      <c r="BC80" s="137"/>
      <c r="BD80" s="137"/>
      <c r="BE80" s="137"/>
      <c r="BF80" s="137"/>
      <c r="BG80" s="137"/>
      <c r="BH80" s="137"/>
      <c r="BI80" s="137"/>
      <c r="BJ80" s="137"/>
      <c r="BK80" s="137"/>
      <c r="BL80" s="137"/>
      <c r="BM80" s="137"/>
      <c r="BN80" s="137"/>
      <c r="BO80" s="137"/>
      <c r="BP80" s="137"/>
      <c r="BQ80" s="137"/>
      <c r="BR80" s="137"/>
      <c r="BS80" s="137"/>
      <c r="BT80" s="137"/>
      <c r="BU80" s="137"/>
      <c r="BV80" s="137"/>
      <c r="BW80" s="137"/>
      <c r="BX80" s="137"/>
      <c r="BY80" s="137"/>
      <c r="BZ80" s="137"/>
      <c r="CA80" s="137"/>
      <c r="CB80" s="137"/>
      <c r="CC80" s="137"/>
      <c r="CD80" s="137"/>
      <c r="CE80" s="137"/>
      <c r="CF80" s="137"/>
      <c r="CG80" s="137"/>
      <c r="CH80" s="137"/>
      <c r="CI80" s="137"/>
      <c r="CJ80" s="137"/>
      <c r="CK80" s="137"/>
      <c r="CL80" s="137"/>
      <c r="CM80" s="137"/>
      <c r="CN80" s="137"/>
      <c r="CO80" s="137"/>
      <c r="CP80" s="137"/>
      <c r="CQ80" s="137"/>
      <c r="CR80" s="137"/>
      <c r="CS80" s="137"/>
      <c r="CT80" s="137"/>
      <c r="CU80" s="137"/>
      <c r="CV80" s="137"/>
      <c r="CW80" s="137"/>
      <c r="CX80" s="137"/>
      <c r="CY80" s="137"/>
      <c r="CZ80" s="137"/>
      <c r="DA80" s="137"/>
      <c r="DB80" s="137"/>
      <c r="DC80" s="137"/>
      <c r="DD80" s="137"/>
      <c r="DE80" s="137"/>
      <c r="DF80" s="137"/>
      <c r="DG80" s="137"/>
      <c r="DH80" s="137"/>
      <c r="DI80" s="137"/>
      <c r="DJ80" s="137"/>
      <c r="DK80" s="137"/>
      <c r="DL80" s="137"/>
      <c r="DM80" s="137"/>
      <c r="DN80" s="137"/>
      <c r="DO80" s="137"/>
      <c r="DP80" s="137"/>
      <c r="DQ80" s="137"/>
      <c r="DR80" s="137"/>
      <c r="DS80" s="137"/>
      <c r="DT80" s="137"/>
      <c r="DU80" s="137"/>
      <c r="DV80" s="137"/>
      <c r="DW80" s="137"/>
      <c r="DX80" s="137"/>
      <c r="DY80" s="137"/>
      <c r="DZ80" s="137"/>
      <c r="EA80" s="137"/>
      <c r="EB80" s="137"/>
      <c r="EC80" s="137"/>
      <c r="ED80" s="137"/>
      <c r="EE80" s="137"/>
      <c r="EF80" s="137"/>
      <c r="EG80" s="137"/>
      <c r="EH80" s="137"/>
      <c r="EI80" s="137"/>
      <c r="EJ80" s="137"/>
      <c r="EK80" s="137"/>
      <c r="EL80" s="137"/>
      <c r="EM80" s="137"/>
      <c r="EN80" s="137"/>
      <c r="EO80" s="137"/>
      <c r="EP80" s="137"/>
      <c r="EQ80" s="137"/>
      <c r="ER80" s="137"/>
      <c r="ES80" s="137"/>
      <c r="ET80" s="137"/>
      <c r="EU80" s="137"/>
      <c r="EV80" s="137"/>
      <c r="EW80" s="137"/>
      <c r="EX80" s="137"/>
      <c r="EY80" s="137"/>
      <c r="EZ80" s="137"/>
      <c r="FA80" s="137"/>
      <c r="FB80" s="137"/>
      <c r="FC80" s="137"/>
      <c r="FD80" s="137"/>
      <c r="FE80" s="137"/>
      <c r="FF80" s="137"/>
      <c r="FG80" s="137"/>
      <c r="FH80" s="137"/>
      <c r="FI80" s="137"/>
      <c r="FJ80" s="137"/>
      <c r="FK80" s="137"/>
      <c r="FL80" s="137"/>
      <c r="FM80" s="137"/>
      <c r="FN80" s="137"/>
      <c r="FO80" s="137"/>
      <c r="FP80" s="137"/>
      <c r="FQ80" s="137"/>
      <c r="FR80" s="137"/>
      <c r="FS80" s="137"/>
      <c r="FT80" s="137"/>
      <c r="FU80" s="137"/>
      <c r="FV80" s="137"/>
      <c r="FW80" s="137"/>
      <c r="FX80" s="137"/>
      <c r="FY80" s="137"/>
      <c r="FZ80" s="137"/>
      <c r="GA80" s="137"/>
      <c r="GB80" s="137"/>
      <c r="GC80" s="137"/>
      <c r="GD80" s="137"/>
      <c r="GE80" s="137"/>
      <c r="GF80" s="137"/>
      <c r="GG80" s="137"/>
      <c r="GH80" s="137"/>
      <c r="GI80" s="137"/>
      <c r="GJ80" s="137"/>
      <c r="GK80" s="137"/>
      <c r="GL80" s="137"/>
      <c r="GM80" s="137"/>
      <c r="GN80" s="137"/>
      <c r="GO80" s="137"/>
      <c r="GP80" s="137"/>
      <c r="GQ80" s="137"/>
      <c r="GR80" s="137"/>
      <c r="GS80" s="137"/>
      <c r="GT80" s="137"/>
      <c r="GU80" s="137"/>
      <c r="GV80" s="137"/>
      <c r="GW80" s="137"/>
      <c r="GX80" s="137"/>
      <c r="GY80" s="137"/>
      <c r="GZ80" s="137"/>
      <c r="HA80" s="137"/>
      <c r="HB80" s="137"/>
      <c r="HC80" s="137"/>
      <c r="HD80" s="137"/>
      <c r="HE80" s="137"/>
      <c r="HF80" s="137"/>
      <c r="HG80" s="137"/>
      <c r="HH80" s="137"/>
      <c r="HI80" s="137"/>
      <c r="HJ80" s="137"/>
      <c r="HK80" s="137"/>
      <c r="HL80" s="137"/>
      <c r="HM80" s="137"/>
      <c r="HN80" s="137"/>
      <c r="HO80" s="137"/>
      <c r="HP80" s="137"/>
      <c r="HQ80" s="137"/>
      <c r="HR80" s="137"/>
      <c r="HS80" s="137"/>
      <c r="HT80" s="137"/>
      <c r="HU80" s="137"/>
      <c r="HV80" s="137"/>
      <c r="HW80" s="137"/>
      <c r="HX80" s="137"/>
      <c r="HY80" s="137"/>
      <c r="HZ80" s="137"/>
      <c r="IA80" s="137"/>
      <c r="IB80" s="137"/>
      <c r="IC80" s="137"/>
      <c r="ID80" s="137"/>
      <c r="IE80" s="137"/>
      <c r="IF80" s="137"/>
      <c r="IG80" s="137"/>
      <c r="IH80" s="137"/>
      <c r="II80" s="137"/>
      <c r="IJ80" s="137"/>
      <c r="IK80" s="137"/>
      <c r="IL80" s="137"/>
      <c r="IM80" s="137"/>
      <c r="IN80" s="137"/>
      <c r="IO80" s="137"/>
      <c r="IP80" s="137"/>
      <c r="IQ80" s="137"/>
      <c r="IR80" s="137"/>
      <c r="IS80" s="137"/>
      <c r="IT80" s="137"/>
      <c r="IU80" s="137"/>
    </row>
    <row r="81" spans="1:10" ht="23.25" customHeight="1">
      <c r="A81" s="7"/>
      <c r="B81" s="83" t="s">
        <v>88</v>
      </c>
      <c r="C81" s="84">
        <v>10</v>
      </c>
      <c r="D81" s="85">
        <v>400000</v>
      </c>
      <c r="E81" s="139">
        <f>+C81*D81</f>
        <v>4000000</v>
      </c>
      <c r="F81" s="11"/>
      <c r="G81" s="2"/>
      <c r="H81" s="16"/>
      <c r="I81" s="100"/>
      <c r="J81" s="140"/>
    </row>
    <row r="82" spans="1:10" ht="12" customHeight="1">
      <c r="A82" s="7"/>
      <c r="B82" s="82" t="s">
        <v>89</v>
      </c>
      <c r="C82" s="81">
        <v>2</v>
      </c>
      <c r="D82" s="60">
        <v>200000</v>
      </c>
      <c r="E82" s="141">
        <f t="shared" ref="E82:E83" si="1">+C82*D82</f>
        <v>400000</v>
      </c>
      <c r="F82" s="11"/>
      <c r="G82" s="2"/>
      <c r="H82" s="16"/>
      <c r="I82" s="100"/>
      <c r="J82" s="140"/>
    </row>
    <row r="83" spans="1:10" ht="18.75" customHeight="1" thickBot="1">
      <c r="A83" s="7"/>
      <c r="B83" s="86" t="s">
        <v>90</v>
      </c>
      <c r="C83" s="87">
        <v>2</v>
      </c>
      <c r="D83" s="88">
        <v>700000</v>
      </c>
      <c r="E83" s="142">
        <f t="shared" si="1"/>
        <v>1400000</v>
      </c>
      <c r="F83" s="11"/>
      <c r="G83" s="2"/>
      <c r="H83" s="16"/>
      <c r="I83" s="100"/>
      <c r="J83" s="140"/>
    </row>
    <row r="84" spans="1:10" ht="15.6" customHeight="1" thickBot="1">
      <c r="A84" s="7"/>
      <c r="B84" s="143" t="s">
        <v>65</v>
      </c>
      <c r="C84" s="144">
        <f>SUM(C81:C83)</f>
        <v>14</v>
      </c>
      <c r="D84" s="145"/>
      <c r="E84" s="146">
        <f>SUM(E81:E83)</f>
        <v>5800000</v>
      </c>
      <c r="F84" s="89"/>
      <c r="G84" s="89"/>
      <c r="H84" s="16"/>
      <c r="I84" s="100"/>
      <c r="J84" s="100"/>
    </row>
    <row r="85" spans="1:10" ht="11.25" customHeight="1">
      <c r="B85" s="147" t="s">
        <v>64</v>
      </c>
      <c r="G85" s="100"/>
      <c r="H85" s="16"/>
      <c r="I85" s="100"/>
      <c r="J85" s="100"/>
    </row>
    <row r="86" spans="1:10" ht="11.25" customHeight="1">
      <c r="G86" s="100"/>
      <c r="H86" s="16"/>
      <c r="I86" s="100"/>
      <c r="J86" s="100"/>
    </row>
    <row r="87" spans="1:10" ht="11.25" customHeight="1" thickBot="1"/>
    <row r="88" spans="1:10" ht="12" customHeight="1" thickBot="1">
      <c r="A88" s="7"/>
      <c r="B88" s="162" t="s">
        <v>68</v>
      </c>
      <c r="C88" s="163"/>
      <c r="D88" s="163"/>
      <c r="E88" s="164"/>
      <c r="F88" s="124"/>
      <c r="G88" s="1"/>
      <c r="H88" s="12"/>
    </row>
    <row r="89" spans="1:10" ht="12" customHeight="1">
      <c r="A89" s="7"/>
      <c r="B89" s="8" t="s">
        <v>97</v>
      </c>
      <c r="C89" s="9">
        <f>+D89*0.9</f>
        <v>12.6</v>
      </c>
      <c r="D89" s="9">
        <f>+C84</f>
        <v>14</v>
      </c>
      <c r="E89" s="10">
        <f>+D89*1.1</f>
        <v>15.400000000000002</v>
      </c>
      <c r="F89" s="11"/>
      <c r="G89" s="2"/>
      <c r="H89" s="12"/>
    </row>
    <row r="90" spans="1:10" ht="12.75" customHeight="1" thickBot="1">
      <c r="A90" s="7"/>
      <c r="B90" s="14" t="s">
        <v>70</v>
      </c>
      <c r="C90" s="15">
        <f>+$G$54/C89</f>
        <v>276250</v>
      </c>
      <c r="D90" s="15">
        <f t="shared" ref="D90:E90" si="2">+$G$54/D89</f>
        <v>248625</v>
      </c>
      <c r="E90" s="17">
        <f t="shared" si="2"/>
        <v>226022.72727272724</v>
      </c>
      <c r="F90" s="11"/>
      <c r="G90" s="2"/>
      <c r="H90" s="12"/>
    </row>
    <row r="91" spans="1:10" ht="15.6" customHeight="1">
      <c r="A91" s="7"/>
      <c r="B91" s="106" t="s">
        <v>66</v>
      </c>
      <c r="C91" s="89"/>
      <c r="D91" s="89"/>
      <c r="E91" s="148"/>
      <c r="F91" s="89"/>
      <c r="G91" s="89"/>
      <c r="H91" s="12"/>
    </row>
  </sheetData>
  <mergeCells count="9">
    <mergeCell ref="B69:D69"/>
    <mergeCell ref="B88:E88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BOVINO CARNE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Carrasco Garay Eduardo Antonio</cp:lastModifiedBy>
  <dcterms:created xsi:type="dcterms:W3CDTF">2020-11-27T12:49:26Z</dcterms:created>
  <dcterms:modified xsi:type="dcterms:W3CDTF">2022-06-16T16:45:14Z</dcterms:modified>
</cp:coreProperties>
</file>