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pinto\Desktop\asistencia financiera chonchi\2022\FICHAS TECNICAS ACTUALIZADAS JUNIO 2022\"/>
    </mc:Choice>
  </mc:AlternateContent>
  <bookViews>
    <workbookView xWindow="0" yWindow="0" windowWidth="28800" windowHeight="11835"/>
  </bookViews>
  <sheets>
    <sheet name="BOVINOS CARNE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31" i="1"/>
  <c r="G44" i="1" l="1"/>
  <c r="C70" i="1"/>
  <c r="C73" i="1" l="1"/>
  <c r="G12" i="1"/>
  <c r="G55" i="1" s="1"/>
  <c r="G22" i="1" l="1"/>
  <c r="C72" i="1"/>
  <c r="G32" i="1"/>
  <c r="C71" i="1" s="1"/>
  <c r="G52" i="1" l="1"/>
  <c r="G53" i="1" s="1"/>
  <c r="C69" i="1"/>
  <c r="G54" i="1" l="1"/>
  <c r="D80" i="1" s="1"/>
  <c r="C74" i="1"/>
  <c r="E80" i="1" l="1"/>
  <c r="C80" i="1"/>
  <c r="G56" i="1"/>
  <c r="C75" i="1"/>
  <c r="D74" i="1" s="1"/>
  <c r="D72" i="1" l="1"/>
  <c r="D71" i="1"/>
  <c r="D73" i="1"/>
  <c r="D69" i="1"/>
  <c r="D75" i="1" l="1"/>
</calcChain>
</file>

<file path=xl/sharedStrings.xml><?xml version="1.0" encoding="utf-8"?>
<sst xmlns="http://schemas.openxmlformats.org/spreadsheetml/2006/main" count="123" uniqueCount="100">
  <si>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</si>
  <si>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</si>
  <si>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</si>
  <si>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</si>
  <si>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</si>
  <si>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</si>
  <si>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</si>
  <si>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</si>
  <si>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</si>
  <si>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</si>
  <si>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</si>
  <si>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</si>
  <si>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</si>
  <si>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</si>
  <si>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</si>
  <si>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</si>
  <si>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</si>
  <si>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</si>
  <si>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</si>
  <si>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</si>
  <si>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</si>
  <si>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</si>
  <si>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</si>
  <si>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</si>
  <si>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</si>
  <si>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</si>
  <si>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Septiembre-Octubre</t>
  </si>
  <si>
    <t>Subtotal Costo Maquinaria</t>
  </si>
  <si>
    <t>INSUMOS</t>
  </si>
  <si>
    <t>Insumos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</si>
  <si>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</si>
  <si>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</si>
  <si>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</si>
  <si>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</si>
  <si>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</si>
  <si>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</si>
  <si>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</si>
  <si>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</si>
  <si>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</si>
  <si>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</si>
  <si>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</si>
  <si>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</si>
  <si>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</si>
  <si>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</si>
  <si>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</si>
  <si>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</si>
  <si>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</si>
  <si>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</si>
  <si>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</si>
  <si>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</si>
  <si>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</si>
  <si>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</si>
  <si>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</si>
  <si>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</si>
  <si>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</si>
  <si>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BOVINOS</t>
  </si>
  <si>
    <t>Los Lagos</t>
  </si>
  <si>
    <t>Chonchi</t>
  </si>
  <si>
    <t>Chonchi y Queilen</t>
  </si>
  <si>
    <t>sequia, COVID-19</t>
  </si>
  <si>
    <t>marzo- abril 2022</t>
  </si>
  <si>
    <t>COSTOS DIRECTOS DE PRODUCCIÓN POR HECTÁREA (INCLUYE IVA)*</t>
  </si>
  <si>
    <t>Infraestructua cerco</t>
  </si>
  <si>
    <t>JH/ mt lineal</t>
  </si>
  <si>
    <t>tractor para empastada</t>
  </si>
  <si>
    <t>FARMACOS</t>
  </si>
  <si>
    <t>Frasco 100 ml</t>
  </si>
  <si>
    <t>invierno</t>
  </si>
  <si>
    <t>Sales minerales</t>
  </si>
  <si>
    <t>bloque</t>
  </si>
  <si>
    <t>ALIMENTACION</t>
  </si>
  <si>
    <t>Heno fardo 25 kg</t>
  </si>
  <si>
    <t>fardo</t>
  </si>
  <si>
    <t>sc</t>
  </si>
  <si>
    <t>overo colorado,overo negro, angus</t>
  </si>
  <si>
    <t>PRECIO ESPERADO ($/kg)</t>
  </si>
  <si>
    <t>mts lineales</t>
  </si>
  <si>
    <t>verano</t>
  </si>
  <si>
    <t>Bufocal</t>
  </si>
  <si>
    <t>Vitamina AD</t>
  </si>
  <si>
    <t>concentrado</t>
  </si>
  <si>
    <t>Rendimiento (peso canal/hà)</t>
  </si>
  <si>
    <t>Costo unitario ($/canal) (*)</t>
  </si>
  <si>
    <t>RENDIMIENTO (peso canal/Há.)</t>
  </si>
  <si>
    <t>Cantidad (mts)</t>
  </si>
  <si>
    <t>Unidad (mts)</t>
  </si>
  <si>
    <t>Cantidad (unid)</t>
  </si>
  <si>
    <t>Unidad (unidad)</t>
  </si>
  <si>
    <t>*Se considera que en una hectarea hay 2 vientres bovinos y 2 terneros.</t>
  </si>
  <si>
    <t>ESCENARIOS COSTO UNITARIO  ($/peso canal)</t>
  </si>
  <si>
    <r>
      <rPr>
        <u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INDAP</t>
    </r>
  </si>
  <si>
    <r>
      <rPr>
        <b/>
        <u/>
        <sz val="11"/>
        <color indexed="8"/>
        <rFont val="Calibri"/>
        <family val="2"/>
      </rPr>
      <t>Notas</t>
    </r>
    <r>
      <rPr>
        <b/>
        <sz val="11"/>
        <color indexed="8"/>
        <rFont val="Calibri"/>
        <family val="2"/>
      </rPr>
      <t>:</t>
    </r>
  </si>
  <si>
    <t>Abril 2023</t>
  </si>
  <si>
    <t>Empastada</t>
  </si>
  <si>
    <t>ha</t>
  </si>
  <si>
    <t>otoño</t>
  </si>
  <si>
    <t>enero-febrero</t>
  </si>
  <si>
    <t>marzo-octubre</t>
  </si>
  <si>
    <t>Frasco  500 ml</t>
  </si>
  <si>
    <t>infraestructura (cerco 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</si>
</sst>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.00_-;\-* #,##0.00_-;_-* &quot;-&quot;??_-;_-@_-"/>
  </numFmts>
  <fonts count="15" x14ac:knownFonts="1"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8"/>
      <name val="Arial Narrow"/>
      <family val="2"/>
    </font>
    <font>
      <b/>
      <i/>
      <sz val="11"/>
      <color indexed="9"/>
      <name val="Calibri"/>
      <family val="2"/>
    </font>
    <font>
      <sz val="11"/>
      <name val="Arial Narrow"/>
      <family val="2"/>
    </font>
    <font>
      <sz val="11"/>
      <color indexed="9"/>
      <name val="Arial Narrow"/>
      <family val="2"/>
    </font>
    <font>
      <b/>
      <sz val="11"/>
      <color indexed="8"/>
      <name val="Arial Narrow"/>
      <family val="2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15"/>
      <name val="Calibri"/>
      <family val="2"/>
    </font>
    <font>
      <sz val="9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8" fontId="1" fillId="0" borderId="22" applyFont="0" applyFill="0" applyBorder="0" applyAlignment="0" applyProtection="0"/>
  </cellStyleXfs>
  <cellXfs count="161">
    <xf numFmtId="0" fontId="0" fillId="0" borderId="0" xfId="0" applyFont="1" applyAlignment="1"/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2" fillId="11" borderId="0" xfId="0" applyNumberFormat="1" applyFont="1" applyFill="1" applyAlignment="1">
      <alignment vertical="center"/>
    </xf>
    <xf numFmtId="49" fontId="3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10" borderId="6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vertical="center" wrapText="1"/>
    </xf>
    <xf numFmtId="49" fontId="5" fillId="10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10" borderId="6" xfId="0" applyNumberFormat="1" applyFont="1" applyFill="1" applyBorder="1" applyAlignment="1">
      <alignment horizontal="right" vertical="center"/>
    </xf>
    <xf numFmtId="167" fontId="5" fillId="10" borderId="6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right" vertical="center" wrapText="1"/>
    </xf>
    <xf numFmtId="49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right" vertical="center" wrapText="1"/>
    </xf>
    <xf numFmtId="14" fontId="5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0" fontId="7" fillId="10" borderId="56" xfId="0" applyFont="1" applyFill="1" applyBorder="1" applyAlignment="1">
      <alignment horizontal="center" vertical="center"/>
    </xf>
    <xf numFmtId="0" fontId="5" fillId="10" borderId="6" xfId="0" applyNumberFormat="1" applyFont="1" applyFill="1" applyBorder="1" applyAlignment="1">
      <alignment horizontal="center" vertical="center" wrapText="1"/>
    </xf>
    <xf numFmtId="3" fontId="5" fillId="10" borderId="6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49" fontId="3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vertical="center"/>
    </xf>
    <xf numFmtId="49" fontId="5" fillId="2" borderId="57" xfId="0" applyNumberFormat="1" applyFont="1" applyFill="1" applyBorder="1" applyAlignment="1">
      <alignment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vertical="center"/>
    </xf>
    <xf numFmtId="3" fontId="5" fillId="2" borderId="57" xfId="0" applyNumberFormat="1" applyFont="1" applyFill="1" applyBorder="1" applyAlignment="1">
      <alignment vertical="center"/>
    </xf>
    <xf numFmtId="49" fontId="5" fillId="2" borderId="19" xfId="0" applyNumberFormat="1" applyFont="1" applyFill="1" applyBorder="1" applyAlignment="1">
      <alignment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vertical="center"/>
    </xf>
    <xf numFmtId="3" fontId="5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49" fontId="3" fillId="3" borderId="58" xfId="0" applyNumberFormat="1" applyFont="1" applyFill="1" applyBorder="1" applyAlignment="1">
      <alignment horizontal="center" vertical="center"/>
    </xf>
    <xf numFmtId="49" fontId="3" fillId="3" borderId="58" xfId="0" applyNumberFormat="1" applyFont="1" applyFill="1" applyBorder="1" applyAlignment="1">
      <alignment horizontal="center" vertical="center" wrapText="1"/>
    </xf>
    <xf numFmtId="49" fontId="5" fillId="10" borderId="56" xfId="0" applyNumberFormat="1" applyFont="1" applyFill="1" applyBorder="1" applyAlignment="1">
      <alignment vertical="center" wrapText="1"/>
    </xf>
    <xf numFmtId="49" fontId="5" fillId="10" borderId="56" xfId="0" applyNumberFormat="1" applyFont="1" applyFill="1" applyBorder="1" applyAlignment="1">
      <alignment horizontal="center" vertical="center"/>
    </xf>
    <xf numFmtId="3" fontId="5" fillId="10" borderId="56" xfId="0" applyNumberFormat="1" applyFont="1" applyFill="1" applyBorder="1" applyAlignment="1">
      <alignment vertical="center"/>
    </xf>
    <xf numFmtId="49" fontId="5" fillId="10" borderId="56" xfId="0" applyNumberFormat="1" applyFont="1" applyFill="1" applyBorder="1" applyAlignment="1">
      <alignment horizontal="center" vertical="center" wrapText="1"/>
    </xf>
    <xf numFmtId="164" fontId="5" fillId="10" borderId="56" xfId="0" applyNumberFormat="1" applyFont="1" applyFill="1" applyBorder="1" applyAlignment="1">
      <alignment vertical="center"/>
    </xf>
    <xf numFmtId="49" fontId="8" fillId="3" borderId="59" xfId="0" applyNumberFormat="1" applyFont="1" applyFill="1" applyBorder="1" applyAlignment="1">
      <alignment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vertical="center"/>
    </xf>
    <xf numFmtId="3" fontId="8" fillId="3" borderId="59" xfId="0" applyNumberFormat="1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27" xfId="0" applyFont="1" applyFill="1" applyBorder="1" applyAlignment="1">
      <alignment vertical="center"/>
    </xf>
    <xf numFmtId="3" fontId="3" fillId="5" borderId="28" xfId="0" applyNumberFormat="1" applyFont="1" applyFill="1" applyBorder="1" applyAlignment="1">
      <alignment vertical="center"/>
    </xf>
    <xf numFmtId="49" fontId="3" fillId="3" borderId="29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165" fontId="3" fillId="3" borderId="30" xfId="0" applyNumberFormat="1" applyFont="1" applyFill="1" applyBorder="1" applyAlignment="1">
      <alignment vertical="center"/>
    </xf>
    <xf numFmtId="49" fontId="3" fillId="5" borderId="29" xfId="0" applyNumberFormat="1" applyFont="1" applyFill="1" applyBorder="1" applyAlignment="1">
      <alignment vertical="center"/>
    </xf>
    <xf numFmtId="0" fontId="3" fillId="5" borderId="15" xfId="0" applyFont="1" applyFill="1" applyBorder="1" applyAlignment="1">
      <alignment vertical="center"/>
    </xf>
    <xf numFmtId="165" fontId="3" fillId="5" borderId="30" xfId="0" applyNumberFormat="1" applyFont="1" applyFill="1" applyBorder="1" applyAlignment="1">
      <alignment vertical="center"/>
    </xf>
    <xf numFmtId="49" fontId="3" fillId="5" borderId="31" xfId="0" applyNumberFormat="1" applyFont="1" applyFill="1" applyBorder="1" applyAlignment="1">
      <alignment vertical="center"/>
    </xf>
    <xf numFmtId="0" fontId="3" fillId="5" borderId="32" xfId="0" applyFont="1" applyFill="1" applyBorder="1" applyAlignment="1">
      <alignment vertical="center"/>
    </xf>
    <xf numFmtId="165" fontId="3" fillId="6" borderId="33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165" fontId="3" fillId="2" borderId="22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11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11" fillId="8" borderId="34" xfId="0" applyNumberFormat="1" applyFont="1" applyFill="1" applyBorder="1" applyAlignment="1">
      <alignment vertical="center"/>
    </xf>
    <xf numFmtId="49" fontId="11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11" fillId="2" borderId="36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166" fontId="11" fillId="2" borderId="6" xfId="0" applyNumberFormat="1" applyFont="1" applyFill="1" applyBorder="1" applyAlignment="1">
      <alignment vertical="center"/>
    </xf>
    <xf numFmtId="0" fontId="3" fillId="7" borderId="22" xfId="0" applyFont="1" applyFill="1" applyBorder="1" applyAlignment="1">
      <alignment vertical="center"/>
    </xf>
    <xf numFmtId="49" fontId="11" fillId="8" borderId="38" xfId="0" applyNumberFormat="1" applyFont="1" applyFill="1" applyBorder="1" applyAlignment="1">
      <alignment vertical="center"/>
    </xf>
    <xf numFmtId="166" fontId="11" fillId="8" borderId="39" xfId="0" applyNumberFormat="1" applyFont="1" applyFill="1" applyBorder="1" applyAlignment="1">
      <alignment vertical="center"/>
    </xf>
    <xf numFmtId="9" fontId="11" fillId="8" borderId="40" xfId="0" applyNumberFormat="1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3" fillId="9" borderId="21" xfId="0" applyFont="1" applyFill="1" applyBorder="1" applyAlignment="1">
      <alignment vertical="center"/>
    </xf>
    <xf numFmtId="49" fontId="13" fillId="9" borderId="22" xfId="0" applyNumberFormat="1" applyFont="1" applyFill="1" applyBorder="1" applyAlignment="1">
      <alignment vertical="center"/>
    </xf>
    <xf numFmtId="0" fontId="3" fillId="9" borderId="22" xfId="0" applyFont="1" applyFill="1" applyBorder="1" applyAlignment="1">
      <alignment vertical="center"/>
    </xf>
    <xf numFmtId="0" fontId="3" fillId="9" borderId="52" xfId="0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49" fontId="11" fillId="8" borderId="53" xfId="0" applyNumberFormat="1" applyFont="1" applyFill="1" applyBorder="1" applyAlignment="1">
      <alignment vertical="center"/>
    </xf>
    <xf numFmtId="0" fontId="11" fillId="8" borderId="54" xfId="0" applyNumberFormat="1" applyFont="1" applyFill="1" applyBorder="1" applyAlignment="1">
      <alignment vertical="center"/>
    </xf>
    <xf numFmtId="0" fontId="11" fillId="8" borderId="55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5" fontId="11" fillId="2" borderId="22" xfId="0" applyNumberFormat="1" applyFont="1" applyFill="1" applyBorder="1" applyAlignment="1">
      <alignment vertical="center"/>
    </xf>
    <xf numFmtId="166" fontId="11" fillId="8" borderId="40" xfId="0" applyNumberFormat="1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165" fontId="3" fillId="3" borderId="30" xfId="0" applyNumberFormat="1" applyFont="1" applyFill="1" applyBorder="1" applyAlignment="1">
      <alignment horizontal="right"/>
    </xf>
    <xf numFmtId="49" fontId="14" fillId="10" borderId="56" xfId="0" applyNumberFormat="1" applyFont="1" applyFill="1" applyBorder="1" applyAlignment="1">
      <alignment vertical="center" wrapText="1"/>
    </xf>
    <xf numFmtId="49" fontId="13" fillId="9" borderId="41" xfId="0" applyNumberFormat="1" applyFont="1" applyFill="1" applyBorder="1" applyAlignment="1">
      <alignment vertical="center"/>
    </xf>
    <xf numFmtId="0" fontId="11" fillId="9" borderId="42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6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38100</xdr:rowOff>
    </xdr:from>
    <xdr:to>
      <xdr:col>6</xdr:col>
      <xdr:colOff>428625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286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49" zoomScaleNormal="100" workbookViewId="0">
      <selection activeCell="I11" sqref="I11"/>
    </sheetView>
  </sheetViews>
  <sheetFormatPr baseColWidth="10" defaultColWidth="10.85546875" defaultRowHeight="11.25" customHeight="1" x14ac:dyDescent="0.25"/>
  <cols>
    <col min="1" max="1" width="3.42578125" style="2" customWidth="1"/>
    <col min="2" max="2" width="21.85546875" style="2" customWidth="1"/>
    <col min="3" max="3" width="20.42578125" style="2" customWidth="1"/>
    <col min="4" max="4" width="9.42578125" style="2" customWidth="1"/>
    <col min="5" max="5" width="14.42578125" style="2" customWidth="1"/>
    <col min="6" max="6" width="12.140625" style="2" customWidth="1"/>
    <col min="7" max="7" width="20.42578125" style="2" customWidth="1"/>
    <col min="8" max="255" width="10.85546875" style="2" customWidth="1"/>
    <col min="256" max="16384" width="10.85546875" style="3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4"/>
      <c r="C8" s="5"/>
      <c r="D8" s="1"/>
      <c r="E8" s="5"/>
      <c r="F8" s="5"/>
      <c r="G8" s="5"/>
    </row>
    <row r="9" spans="1:7" ht="12" customHeight="1" x14ac:dyDescent="0.25">
      <c r="A9" s="6"/>
      <c r="B9" s="12" t="s">
        <v>0</v>
      </c>
      <c r="C9" s="13" t="s">
        <v>55</v>
      </c>
      <c r="D9" s="14"/>
      <c r="E9" s="155" t="s">
        <v>83</v>
      </c>
      <c r="F9" s="156"/>
      <c r="G9" s="15">
        <v>800</v>
      </c>
    </row>
    <row r="10" spans="1:7" ht="38.25" customHeight="1" x14ac:dyDescent="0.25">
      <c r="A10" s="6"/>
      <c r="B10" s="16" t="s">
        <v>1</v>
      </c>
      <c r="C10" s="17" t="s">
        <v>74</v>
      </c>
      <c r="D10" s="18"/>
      <c r="E10" s="153" t="s">
        <v>2</v>
      </c>
      <c r="F10" s="154"/>
      <c r="G10" s="19" t="s">
        <v>60</v>
      </c>
    </row>
    <row r="11" spans="1:7" ht="18" customHeight="1" x14ac:dyDescent="0.25">
      <c r="A11" s="6"/>
      <c r="B11" s="16" t="s">
        <v>3</v>
      </c>
      <c r="C11" s="20" t="s">
        <v>4</v>
      </c>
      <c r="D11" s="18"/>
      <c r="E11" s="153" t="s">
        <v>75</v>
      </c>
      <c r="F11" s="154"/>
      <c r="G11" s="21">
        <v>3000</v>
      </c>
    </row>
    <row r="12" spans="1:7" ht="11.25" customHeight="1" x14ac:dyDescent="0.25">
      <c r="A12" s="6"/>
      <c r="B12" s="16" t="s">
        <v>5</v>
      </c>
      <c r="C12" s="22" t="s">
        <v>56</v>
      </c>
      <c r="D12" s="18"/>
      <c r="E12" s="23" t="s">
        <v>6</v>
      </c>
      <c r="F12" s="24"/>
      <c r="G12" s="25">
        <f>(G9*G11)</f>
        <v>2400000</v>
      </c>
    </row>
    <row r="13" spans="1:7" ht="11.25" customHeight="1" x14ac:dyDescent="0.25">
      <c r="A13" s="6"/>
      <c r="B13" s="16" t="s">
        <v>7</v>
      </c>
      <c r="C13" s="19" t="s">
        <v>57</v>
      </c>
      <c r="D13" s="18"/>
      <c r="E13" s="153" t="s">
        <v>8</v>
      </c>
      <c r="F13" s="154"/>
      <c r="G13" s="19" t="s">
        <v>9</v>
      </c>
    </row>
    <row r="14" spans="1:7" ht="13.5" customHeight="1" x14ac:dyDescent="0.25">
      <c r="A14" s="6"/>
      <c r="B14" s="16" t="s">
        <v>10</v>
      </c>
      <c r="C14" s="19" t="s">
        <v>58</v>
      </c>
      <c r="D14" s="18"/>
      <c r="E14" s="153" t="s">
        <v>11</v>
      </c>
      <c r="F14" s="154"/>
      <c r="G14" s="19" t="s">
        <v>92</v>
      </c>
    </row>
    <row r="15" spans="1:7" ht="25.5" customHeight="1" x14ac:dyDescent="0.25">
      <c r="A15" s="6"/>
      <c r="B15" s="16" t="s">
        <v>12</v>
      </c>
      <c r="C15" s="26">
        <v>44734</v>
      </c>
      <c r="D15" s="18"/>
      <c r="E15" s="157" t="s">
        <v>13</v>
      </c>
      <c r="F15" s="158"/>
      <c r="G15" s="22" t="s">
        <v>59</v>
      </c>
    </row>
    <row r="16" spans="1:7" ht="12" customHeight="1" x14ac:dyDescent="0.25">
      <c r="A16" s="1"/>
      <c r="B16" s="27"/>
      <c r="C16" s="28"/>
      <c r="D16" s="29"/>
      <c r="E16" s="30"/>
      <c r="F16" s="30"/>
      <c r="G16" s="31"/>
    </row>
    <row r="17" spans="1:7" ht="12" customHeight="1" x14ac:dyDescent="0.25">
      <c r="A17" s="7"/>
      <c r="B17" s="159" t="s">
        <v>61</v>
      </c>
      <c r="C17" s="160"/>
      <c r="D17" s="160"/>
      <c r="E17" s="160"/>
      <c r="F17" s="160"/>
      <c r="G17" s="160"/>
    </row>
    <row r="18" spans="1:7" ht="12" customHeight="1" x14ac:dyDescent="0.25">
      <c r="A18" s="1"/>
      <c r="B18" s="32"/>
      <c r="C18" s="33"/>
      <c r="D18" s="33"/>
      <c r="E18" s="33"/>
      <c r="F18" s="34"/>
      <c r="G18" s="34"/>
    </row>
    <row r="19" spans="1:7" ht="12" customHeight="1" x14ac:dyDescent="0.25">
      <c r="A19" s="6"/>
      <c r="B19" s="35" t="s">
        <v>14</v>
      </c>
      <c r="C19" s="36"/>
      <c r="D19" s="29"/>
      <c r="E19" s="29"/>
      <c r="F19" s="29"/>
      <c r="G19" s="29"/>
    </row>
    <row r="20" spans="1:7" ht="28.5" customHeight="1" x14ac:dyDescent="0.25">
      <c r="A20" s="7"/>
      <c r="B20" s="37" t="s">
        <v>15</v>
      </c>
      <c r="C20" s="37" t="s">
        <v>16</v>
      </c>
      <c r="D20" s="37" t="s">
        <v>17</v>
      </c>
      <c r="E20" s="37" t="s">
        <v>18</v>
      </c>
      <c r="F20" s="37" t="s">
        <v>19</v>
      </c>
      <c r="G20" s="37" t="s">
        <v>20</v>
      </c>
    </row>
    <row r="21" spans="1:7" ht="25.5" customHeight="1" x14ac:dyDescent="0.25">
      <c r="A21" s="7"/>
      <c r="B21" s="38" t="s">
        <v>62</v>
      </c>
      <c r="C21" s="17" t="s">
        <v>63</v>
      </c>
      <c r="D21" s="39">
        <v>1</v>
      </c>
      <c r="E21" s="38" t="s">
        <v>96</v>
      </c>
      <c r="F21" s="40">
        <v>25000</v>
      </c>
      <c r="G21" s="40">
        <v>500000</v>
      </c>
    </row>
    <row r="22" spans="1:7" ht="12.75" customHeight="1" x14ac:dyDescent="0.25">
      <c r="A22" s="7"/>
      <c r="B22" s="41" t="s">
        <v>21</v>
      </c>
      <c r="C22" s="42"/>
      <c r="D22" s="42"/>
      <c r="E22" s="42"/>
      <c r="F22" s="43"/>
      <c r="G22" s="44">
        <f>SUM(G21:G21)</f>
        <v>500000</v>
      </c>
    </row>
    <row r="23" spans="1:7" ht="12" customHeight="1" x14ac:dyDescent="0.25">
      <c r="A23" s="1"/>
      <c r="B23" s="32"/>
      <c r="C23" s="34"/>
      <c r="D23" s="34"/>
      <c r="E23" s="34"/>
      <c r="F23" s="45"/>
      <c r="G23" s="45"/>
    </row>
    <row r="24" spans="1:7" ht="12" customHeight="1" x14ac:dyDescent="0.25">
      <c r="A24" s="6"/>
      <c r="B24" s="46" t="s">
        <v>22</v>
      </c>
      <c r="C24" s="47"/>
      <c r="D24" s="48"/>
      <c r="E24" s="48"/>
      <c r="F24" s="49"/>
      <c r="G24" s="49"/>
    </row>
    <row r="25" spans="1:7" ht="24" customHeight="1" x14ac:dyDescent="0.25">
      <c r="A25" s="6"/>
      <c r="B25" s="50" t="s">
        <v>15</v>
      </c>
      <c r="C25" s="51" t="s">
        <v>16</v>
      </c>
      <c r="D25" s="51" t="s">
        <v>17</v>
      </c>
      <c r="E25" s="50" t="s">
        <v>18</v>
      </c>
      <c r="F25" s="51" t="s">
        <v>19</v>
      </c>
      <c r="G25" s="50" t="s">
        <v>20</v>
      </c>
    </row>
    <row r="26" spans="1:7" ht="12" customHeight="1" x14ac:dyDescent="0.25">
      <c r="A26" s="6"/>
      <c r="B26" s="52"/>
      <c r="C26" s="53"/>
      <c r="D26" s="53"/>
      <c r="E26" s="53"/>
      <c r="F26" s="52"/>
      <c r="G26" s="52"/>
    </row>
    <row r="27" spans="1:7" ht="12" customHeight="1" x14ac:dyDescent="0.25">
      <c r="A27" s="6"/>
      <c r="B27" s="54" t="s">
        <v>23</v>
      </c>
      <c r="C27" s="55"/>
      <c r="D27" s="55"/>
      <c r="E27" s="55"/>
      <c r="F27" s="56"/>
      <c r="G27" s="56"/>
    </row>
    <row r="28" spans="1:7" ht="12" customHeight="1" x14ac:dyDescent="0.25">
      <c r="A28" s="1"/>
      <c r="B28" s="57"/>
      <c r="C28" s="58"/>
      <c r="D28" s="58"/>
      <c r="E28" s="58"/>
      <c r="F28" s="59"/>
      <c r="G28" s="59"/>
    </row>
    <row r="29" spans="1:7" ht="12" customHeight="1" x14ac:dyDescent="0.25">
      <c r="A29" s="6"/>
      <c r="B29" s="46" t="s">
        <v>24</v>
      </c>
      <c r="C29" s="47"/>
      <c r="D29" s="48"/>
      <c r="E29" s="48"/>
      <c r="F29" s="49"/>
      <c r="G29" s="49"/>
    </row>
    <row r="30" spans="1:7" ht="26.25" customHeight="1" x14ac:dyDescent="0.25">
      <c r="A30" s="6"/>
      <c r="B30" s="60" t="s">
        <v>15</v>
      </c>
      <c r="C30" s="60" t="s">
        <v>16</v>
      </c>
      <c r="D30" s="60" t="s">
        <v>17</v>
      </c>
      <c r="E30" s="60" t="s">
        <v>18</v>
      </c>
      <c r="F30" s="61" t="s">
        <v>19</v>
      </c>
      <c r="G30" s="60" t="s">
        <v>20</v>
      </c>
    </row>
    <row r="31" spans="1:7" ht="12.75" customHeight="1" x14ac:dyDescent="0.25">
      <c r="A31" s="7"/>
      <c r="B31" s="62" t="s">
        <v>64</v>
      </c>
      <c r="C31" s="63" t="s">
        <v>25</v>
      </c>
      <c r="D31" s="64">
        <v>3</v>
      </c>
      <c r="E31" s="22" t="s">
        <v>26</v>
      </c>
      <c r="F31" s="25">
        <v>40000</v>
      </c>
      <c r="G31" s="25">
        <f t="shared" ref="G31" si="0">(D31*F31)</f>
        <v>120000</v>
      </c>
    </row>
    <row r="32" spans="1:7" ht="12" customHeight="1" x14ac:dyDescent="0.25">
      <c r="A32" s="1"/>
      <c r="B32" s="65" t="s">
        <v>27</v>
      </c>
      <c r="C32" s="66"/>
      <c r="D32" s="66"/>
      <c r="E32" s="66"/>
      <c r="F32" s="67"/>
      <c r="G32" s="68">
        <f>SUM(G31:G31)</f>
        <v>120000</v>
      </c>
    </row>
    <row r="33" spans="1:11" ht="12" customHeight="1" x14ac:dyDescent="0.25">
      <c r="A33" s="6"/>
      <c r="B33" s="57"/>
      <c r="C33" s="58"/>
      <c r="D33" s="58"/>
      <c r="E33" s="58"/>
      <c r="F33" s="59"/>
      <c r="G33" s="59"/>
    </row>
    <row r="34" spans="1:11" ht="24" customHeight="1" x14ac:dyDescent="0.25">
      <c r="A34" s="6"/>
      <c r="B34" s="46" t="s">
        <v>28</v>
      </c>
      <c r="C34" s="47"/>
      <c r="D34" s="48"/>
      <c r="E34" s="48"/>
      <c r="F34" s="49"/>
      <c r="G34" s="49"/>
      <c r="K34" s="8"/>
    </row>
    <row r="35" spans="1:11" ht="27.6" customHeight="1" x14ac:dyDescent="0.25">
      <c r="A35" s="7"/>
      <c r="B35" s="61" t="s">
        <v>29</v>
      </c>
      <c r="C35" s="61" t="s">
        <v>87</v>
      </c>
      <c r="D35" s="61" t="s">
        <v>86</v>
      </c>
      <c r="E35" s="61" t="s">
        <v>18</v>
      </c>
      <c r="F35" s="61" t="s">
        <v>19</v>
      </c>
      <c r="G35" s="61" t="s">
        <v>20</v>
      </c>
      <c r="K35" s="8"/>
    </row>
    <row r="36" spans="1:11" ht="12.75" customHeight="1" x14ac:dyDescent="0.25">
      <c r="A36" s="7"/>
      <c r="B36" s="69" t="s">
        <v>65</v>
      </c>
      <c r="C36" s="70"/>
      <c r="D36" s="70"/>
      <c r="E36" s="70"/>
      <c r="F36" s="70"/>
      <c r="G36" s="70"/>
    </row>
    <row r="37" spans="1:11" ht="12.75" customHeight="1" x14ac:dyDescent="0.25">
      <c r="A37" s="7"/>
      <c r="B37" s="23" t="s">
        <v>79</v>
      </c>
      <c r="C37" s="71" t="s">
        <v>66</v>
      </c>
      <c r="D37" s="72">
        <v>1</v>
      </c>
      <c r="E37" s="71" t="s">
        <v>97</v>
      </c>
      <c r="F37" s="73">
        <v>18000</v>
      </c>
      <c r="G37" s="73">
        <f>(D37*F37)</f>
        <v>18000</v>
      </c>
    </row>
    <row r="38" spans="1:11" ht="12.75" customHeight="1" x14ac:dyDescent="0.25">
      <c r="A38" s="7"/>
      <c r="B38" s="23" t="s">
        <v>78</v>
      </c>
      <c r="C38" s="74" t="s">
        <v>98</v>
      </c>
      <c r="D38" s="24">
        <v>1</v>
      </c>
      <c r="E38" s="71" t="s">
        <v>97</v>
      </c>
      <c r="F38" s="73">
        <v>12000</v>
      </c>
      <c r="G38" s="73">
        <v>12000</v>
      </c>
    </row>
    <row r="39" spans="1:11" ht="12.75" customHeight="1" x14ac:dyDescent="0.25">
      <c r="A39" s="7"/>
      <c r="B39" s="23" t="s">
        <v>68</v>
      </c>
      <c r="C39" s="74" t="s">
        <v>69</v>
      </c>
      <c r="D39" s="24">
        <v>1</v>
      </c>
      <c r="E39" s="74" t="s">
        <v>67</v>
      </c>
      <c r="F39" s="73">
        <v>20000</v>
      </c>
      <c r="G39" s="73">
        <v>20000</v>
      </c>
    </row>
    <row r="40" spans="1:11" ht="12.75" customHeight="1" x14ac:dyDescent="0.25">
      <c r="A40" s="7"/>
      <c r="B40" s="75" t="s">
        <v>70</v>
      </c>
      <c r="C40" s="71"/>
      <c r="D40" s="72"/>
      <c r="E40" s="71"/>
      <c r="F40" s="73"/>
      <c r="G40" s="73"/>
    </row>
    <row r="41" spans="1:11" ht="12.75" customHeight="1" x14ac:dyDescent="0.25">
      <c r="A41" s="7"/>
      <c r="B41" s="23" t="s">
        <v>71</v>
      </c>
      <c r="C41" s="74" t="s">
        <v>72</v>
      </c>
      <c r="D41" s="24">
        <v>50</v>
      </c>
      <c r="E41" s="74" t="s">
        <v>67</v>
      </c>
      <c r="F41" s="73">
        <v>4500</v>
      </c>
      <c r="G41" s="73">
        <v>225000</v>
      </c>
    </row>
    <row r="42" spans="1:11" ht="12.75" customHeight="1" x14ac:dyDescent="0.25">
      <c r="A42" s="9"/>
      <c r="B42" s="76" t="s">
        <v>80</v>
      </c>
      <c r="C42" s="77" t="s">
        <v>73</v>
      </c>
      <c r="D42" s="78">
        <v>20</v>
      </c>
      <c r="E42" s="77" t="s">
        <v>67</v>
      </c>
      <c r="F42" s="79">
        <v>11000</v>
      </c>
      <c r="G42" s="79">
        <v>220000</v>
      </c>
    </row>
    <row r="43" spans="1:11" ht="13.5" customHeight="1" x14ac:dyDescent="0.25">
      <c r="A43" s="6"/>
      <c r="B43" s="80"/>
      <c r="C43" s="81"/>
      <c r="D43" s="82"/>
      <c r="E43" s="81"/>
      <c r="F43" s="83"/>
      <c r="G43" s="83"/>
    </row>
    <row r="44" spans="1:11" ht="12" customHeight="1" x14ac:dyDescent="0.25">
      <c r="A44" s="1"/>
      <c r="B44" s="65" t="s">
        <v>30</v>
      </c>
      <c r="C44" s="66"/>
      <c r="D44" s="66"/>
      <c r="E44" s="66"/>
      <c r="F44" s="67"/>
      <c r="G44" s="68">
        <f>SUM(G36:G43)</f>
        <v>495000</v>
      </c>
    </row>
    <row r="45" spans="1:11" ht="12" customHeight="1" x14ac:dyDescent="0.25">
      <c r="A45" s="6"/>
      <c r="B45" s="57"/>
      <c r="C45" s="58"/>
      <c r="D45" s="58"/>
      <c r="E45" s="84"/>
      <c r="F45" s="59"/>
      <c r="G45" s="59"/>
    </row>
    <row r="46" spans="1:11" ht="24" customHeight="1" x14ac:dyDescent="0.25">
      <c r="A46" s="6"/>
      <c r="B46" s="46" t="s">
        <v>31</v>
      </c>
      <c r="C46" s="47"/>
      <c r="D46" s="48"/>
      <c r="E46" s="48"/>
      <c r="F46" s="49"/>
      <c r="G46" s="49"/>
    </row>
    <row r="47" spans="1:11" ht="30" x14ac:dyDescent="0.25">
      <c r="A47" s="7"/>
      <c r="B47" s="85" t="s">
        <v>32</v>
      </c>
      <c r="C47" s="86" t="s">
        <v>85</v>
      </c>
      <c r="D47" s="86" t="s">
        <v>84</v>
      </c>
      <c r="E47" s="85" t="s">
        <v>18</v>
      </c>
      <c r="F47" s="86" t="s">
        <v>19</v>
      </c>
      <c r="G47" s="85" t="s">
        <v>20</v>
      </c>
    </row>
    <row r="48" spans="1:11" ht="13.5" customHeight="1" x14ac:dyDescent="0.25">
      <c r="A48" s="9"/>
      <c r="B48" s="150" t="s">
        <v>99</v>
      </c>
      <c r="C48" s="88" t="s">
        <v>76</v>
      </c>
      <c r="D48" s="89">
        <v>200</v>
      </c>
      <c r="E48" s="90" t="s">
        <v>77</v>
      </c>
      <c r="F48" s="91">
        <v>2500</v>
      </c>
      <c r="G48" s="89">
        <v>500000</v>
      </c>
    </row>
    <row r="49" spans="1:7" ht="13.5" customHeight="1" x14ac:dyDescent="0.25">
      <c r="A49" s="9"/>
      <c r="B49" s="87" t="s">
        <v>93</v>
      </c>
      <c r="C49" s="88" t="s">
        <v>94</v>
      </c>
      <c r="D49" s="89">
        <v>1</v>
      </c>
      <c r="E49" s="90" t="s">
        <v>95</v>
      </c>
      <c r="F49" s="91">
        <v>600000</v>
      </c>
      <c r="G49" s="89">
        <v>600000</v>
      </c>
    </row>
    <row r="50" spans="1:7" ht="12" customHeight="1" x14ac:dyDescent="0.25">
      <c r="A50" s="1"/>
      <c r="B50" s="92" t="s">
        <v>54</v>
      </c>
      <c r="C50" s="93"/>
      <c r="D50" s="93"/>
      <c r="E50" s="93"/>
      <c r="F50" s="94"/>
      <c r="G50" s="95">
        <v>1100000</v>
      </c>
    </row>
    <row r="51" spans="1:7" ht="12" customHeight="1" x14ac:dyDescent="0.25">
      <c r="A51" s="9"/>
      <c r="B51" s="96"/>
      <c r="C51" s="96"/>
      <c r="D51" s="96"/>
      <c r="E51" s="96"/>
      <c r="F51" s="97"/>
      <c r="G51" s="97"/>
    </row>
    <row r="52" spans="1:7" ht="12" customHeight="1" x14ac:dyDescent="0.25">
      <c r="A52" s="9"/>
      <c r="B52" s="98" t="s">
        <v>33</v>
      </c>
      <c r="C52" s="99"/>
      <c r="D52" s="99"/>
      <c r="E52" s="99"/>
      <c r="F52" s="99"/>
      <c r="G52" s="100">
        <f>G22+G32+G44+G50+G27</f>
        <v>2215000</v>
      </c>
    </row>
    <row r="53" spans="1:7" ht="12" customHeight="1" x14ac:dyDescent="0.25">
      <c r="A53" s="9"/>
      <c r="B53" s="101" t="s">
        <v>34</v>
      </c>
      <c r="C53" s="102"/>
      <c r="D53" s="102"/>
      <c r="E53" s="102"/>
      <c r="F53" s="102"/>
      <c r="G53" s="103">
        <f>G52*0.05</f>
        <v>110750</v>
      </c>
    </row>
    <row r="54" spans="1:7" ht="12" customHeight="1" x14ac:dyDescent="0.25">
      <c r="A54" s="9"/>
      <c r="B54" s="104" t="s">
        <v>35</v>
      </c>
      <c r="C54" s="105"/>
      <c r="D54" s="105"/>
      <c r="E54" s="105"/>
      <c r="F54" s="105"/>
      <c r="G54" s="106">
        <f>G53+G52</f>
        <v>2325750</v>
      </c>
    </row>
    <row r="55" spans="1:7" ht="12" customHeight="1" x14ac:dyDescent="0.25">
      <c r="A55" s="9"/>
      <c r="B55" s="101" t="s">
        <v>36</v>
      </c>
      <c r="C55" s="102"/>
      <c r="D55" s="102"/>
      <c r="E55" s="102"/>
      <c r="F55" s="102"/>
      <c r="G55" s="149">
        <f>G12</f>
        <v>2400000</v>
      </c>
    </row>
    <row r="56" spans="1:7" ht="12" customHeight="1" x14ac:dyDescent="0.25">
      <c r="A56" s="9"/>
      <c r="B56" s="107" t="s">
        <v>37</v>
      </c>
      <c r="C56" s="108"/>
      <c r="D56" s="108"/>
      <c r="E56" s="108"/>
      <c r="F56" s="108"/>
      <c r="G56" s="109">
        <f>G55-G54</f>
        <v>74250</v>
      </c>
    </row>
    <row r="57" spans="1:7" ht="12.75" customHeight="1" x14ac:dyDescent="0.25">
      <c r="A57" s="9"/>
      <c r="B57" s="110" t="s">
        <v>90</v>
      </c>
      <c r="C57" s="111"/>
      <c r="D57" s="111"/>
      <c r="E57" s="111"/>
      <c r="F57" s="111"/>
      <c r="G57" s="112"/>
    </row>
    <row r="58" spans="1:7" ht="12" customHeight="1" thickBot="1" x14ac:dyDescent="0.3">
      <c r="A58" s="9"/>
      <c r="B58" s="113"/>
      <c r="C58" s="111"/>
      <c r="D58" s="111"/>
      <c r="E58" s="111"/>
      <c r="F58" s="111"/>
      <c r="G58" s="112"/>
    </row>
    <row r="59" spans="1:7" ht="12" customHeight="1" x14ac:dyDescent="0.25">
      <c r="A59" s="9"/>
      <c r="B59" s="114" t="s">
        <v>91</v>
      </c>
      <c r="C59" s="115"/>
      <c r="D59" s="115"/>
      <c r="E59" s="115"/>
      <c r="F59" s="116"/>
      <c r="G59" s="112"/>
    </row>
    <row r="60" spans="1:7" ht="12" customHeight="1" x14ac:dyDescent="0.25">
      <c r="A60" s="9"/>
      <c r="B60" s="117" t="s">
        <v>38</v>
      </c>
      <c r="C60" s="113"/>
      <c r="D60" s="113"/>
      <c r="E60" s="113"/>
      <c r="F60" s="118"/>
      <c r="G60" s="112"/>
    </row>
    <row r="61" spans="1:7" ht="12" customHeight="1" x14ac:dyDescent="0.25">
      <c r="A61" s="9"/>
      <c r="B61" s="117" t="s">
        <v>39</v>
      </c>
      <c r="C61" s="113"/>
      <c r="D61" s="113"/>
      <c r="E61" s="113"/>
      <c r="F61" s="118"/>
      <c r="G61" s="112"/>
    </row>
    <row r="62" spans="1:7" ht="12" customHeight="1" x14ac:dyDescent="0.25">
      <c r="A62" s="9"/>
      <c r="B62" s="117" t="s">
        <v>40</v>
      </c>
      <c r="C62" s="113"/>
      <c r="D62" s="113"/>
      <c r="E62" s="113"/>
      <c r="F62" s="118"/>
      <c r="G62" s="112"/>
    </row>
    <row r="63" spans="1:7" ht="12" customHeight="1" x14ac:dyDescent="0.25">
      <c r="A63" s="9"/>
      <c r="B63" s="117" t="s">
        <v>41</v>
      </c>
      <c r="C63" s="113"/>
      <c r="D63" s="113"/>
      <c r="E63" s="113"/>
      <c r="F63" s="118"/>
      <c r="G63" s="112"/>
    </row>
    <row r="64" spans="1:7" ht="12.75" customHeight="1" x14ac:dyDescent="0.25">
      <c r="A64" s="9"/>
      <c r="B64" s="117" t="s">
        <v>42</v>
      </c>
      <c r="C64" s="113"/>
      <c r="D64" s="113"/>
      <c r="E64" s="113"/>
      <c r="F64" s="118"/>
      <c r="G64" s="112"/>
    </row>
    <row r="65" spans="1:7" ht="12.75" customHeight="1" thickBot="1" x14ac:dyDescent="0.3">
      <c r="A65" s="9"/>
      <c r="B65" s="119" t="s">
        <v>43</v>
      </c>
      <c r="C65" s="120"/>
      <c r="D65" s="120"/>
      <c r="E65" s="120"/>
      <c r="F65" s="121"/>
      <c r="G65" s="112"/>
    </row>
    <row r="66" spans="1:7" ht="15" customHeight="1" x14ac:dyDescent="0.25">
      <c r="A66" s="9"/>
      <c r="B66" s="113"/>
      <c r="C66" s="113"/>
      <c r="D66" s="113"/>
      <c r="E66" s="113"/>
      <c r="F66" s="113"/>
      <c r="G66" s="112"/>
    </row>
    <row r="67" spans="1:7" ht="12" customHeight="1" thickBot="1" x14ac:dyDescent="0.3">
      <c r="A67" s="9"/>
      <c r="B67" s="151" t="s">
        <v>44</v>
      </c>
      <c r="C67" s="152"/>
      <c r="D67" s="122"/>
      <c r="E67" s="123"/>
      <c r="F67" s="123"/>
      <c r="G67" s="112"/>
    </row>
    <row r="68" spans="1:7" ht="12" customHeight="1" x14ac:dyDescent="0.25">
      <c r="A68" s="9"/>
      <c r="B68" s="124" t="s">
        <v>32</v>
      </c>
      <c r="C68" s="125" t="s">
        <v>45</v>
      </c>
      <c r="D68" s="126" t="s">
        <v>46</v>
      </c>
      <c r="E68" s="123"/>
      <c r="F68" s="123"/>
      <c r="G68" s="112"/>
    </row>
    <row r="69" spans="1:7" ht="12" customHeight="1" x14ac:dyDescent="0.25">
      <c r="A69" s="9"/>
      <c r="B69" s="127" t="s">
        <v>47</v>
      </c>
      <c r="C69" s="128">
        <f>+G22</f>
        <v>500000</v>
      </c>
      <c r="D69" s="129">
        <f>(C69/C75)</f>
        <v>0.21498441363001183</v>
      </c>
      <c r="E69" s="123"/>
      <c r="F69" s="123"/>
      <c r="G69" s="112"/>
    </row>
    <row r="70" spans="1:7" ht="12" customHeight="1" x14ac:dyDescent="0.25">
      <c r="A70" s="9"/>
      <c r="B70" s="127" t="s">
        <v>48</v>
      </c>
      <c r="C70" s="130">
        <f>+G27</f>
        <v>0</v>
      </c>
      <c r="D70" s="129">
        <v>0</v>
      </c>
      <c r="E70" s="123"/>
      <c r="F70" s="123"/>
      <c r="G70" s="112"/>
    </row>
    <row r="71" spans="1:7" ht="12" customHeight="1" x14ac:dyDescent="0.25">
      <c r="A71" s="9"/>
      <c r="B71" s="127" t="s">
        <v>49</v>
      </c>
      <c r="C71" s="128">
        <f>+G32</f>
        <v>120000</v>
      </c>
      <c r="D71" s="129">
        <f>(C71/C75)</f>
        <v>5.1596259271202836E-2</v>
      </c>
      <c r="E71" s="123"/>
      <c r="F71" s="123"/>
      <c r="G71" s="112"/>
    </row>
    <row r="72" spans="1:7" ht="12" customHeight="1" x14ac:dyDescent="0.25">
      <c r="A72" s="9"/>
      <c r="B72" s="127" t="s">
        <v>29</v>
      </c>
      <c r="C72" s="128">
        <f>+G44</f>
        <v>495000</v>
      </c>
      <c r="D72" s="129">
        <f>(C72/C75)</f>
        <v>0.21283456949371171</v>
      </c>
      <c r="E72" s="123"/>
      <c r="F72" s="123"/>
      <c r="G72" s="112"/>
    </row>
    <row r="73" spans="1:7" ht="12" customHeight="1" x14ac:dyDescent="0.25">
      <c r="A73" s="9"/>
      <c r="B73" s="127" t="s">
        <v>50</v>
      </c>
      <c r="C73" s="131">
        <f>+G50</f>
        <v>1100000</v>
      </c>
      <c r="D73" s="129">
        <f>(C73/C75)</f>
        <v>0.472965709986026</v>
      </c>
      <c r="E73" s="132"/>
      <c r="F73" s="132"/>
      <c r="G73" s="112"/>
    </row>
    <row r="74" spans="1:7" ht="12.75" customHeight="1" x14ac:dyDescent="0.25">
      <c r="A74" s="9"/>
      <c r="B74" s="127" t="s">
        <v>51</v>
      </c>
      <c r="C74" s="131">
        <f>+G53</f>
        <v>110750</v>
      </c>
      <c r="D74" s="129">
        <f>(C74/C75)</f>
        <v>4.7619047619047616E-2</v>
      </c>
      <c r="E74" s="132"/>
      <c r="F74" s="132"/>
      <c r="G74" s="112"/>
    </row>
    <row r="75" spans="1:7" ht="12" customHeight="1" thickBot="1" x14ac:dyDescent="0.3">
      <c r="A75" s="9"/>
      <c r="B75" s="133" t="s">
        <v>52</v>
      </c>
      <c r="C75" s="134">
        <f>SUM(C69:C74)</f>
        <v>2325750</v>
      </c>
      <c r="D75" s="135">
        <f>SUM(D69:D74)</f>
        <v>1</v>
      </c>
      <c r="E75" s="132"/>
      <c r="F75" s="132"/>
      <c r="G75" s="112"/>
    </row>
    <row r="76" spans="1:7" ht="12.75" customHeight="1" x14ac:dyDescent="0.25">
      <c r="A76" s="9"/>
      <c r="B76" s="113"/>
      <c r="C76" s="111"/>
      <c r="D76" s="111"/>
      <c r="E76" s="111"/>
      <c r="F76" s="111"/>
      <c r="G76" s="112"/>
    </row>
    <row r="77" spans="1:7" ht="12" customHeight="1" x14ac:dyDescent="0.25">
      <c r="A77" s="10"/>
      <c r="B77" s="136"/>
      <c r="C77" s="111"/>
      <c r="D77" s="111"/>
      <c r="E77" s="111"/>
      <c r="F77" s="111"/>
      <c r="G77" s="112"/>
    </row>
    <row r="78" spans="1:7" ht="12" customHeight="1" thickBot="1" x14ac:dyDescent="0.3">
      <c r="A78" s="9"/>
      <c r="B78" s="137"/>
      <c r="C78" s="138" t="s">
        <v>89</v>
      </c>
      <c r="D78" s="139"/>
      <c r="E78" s="140"/>
      <c r="F78" s="141"/>
      <c r="G78" s="112"/>
    </row>
    <row r="79" spans="1:7" ht="12.75" customHeight="1" x14ac:dyDescent="0.25">
      <c r="A79" s="9"/>
      <c r="B79" s="142" t="s">
        <v>81</v>
      </c>
      <c r="C79" s="143">
        <v>800</v>
      </c>
      <c r="D79" s="143">
        <v>900</v>
      </c>
      <c r="E79" s="144">
        <v>1000</v>
      </c>
      <c r="F79" s="145"/>
      <c r="G79" s="146"/>
    </row>
    <row r="80" spans="1:7" ht="15.6" customHeight="1" thickBot="1" x14ac:dyDescent="0.3">
      <c r="A80" s="9"/>
      <c r="B80" s="133" t="s">
        <v>82</v>
      </c>
      <c r="C80" s="134">
        <f>(G54/C79)</f>
        <v>2907.1875</v>
      </c>
      <c r="D80" s="134">
        <f>(G54/D79)</f>
        <v>2584.1666666666665</v>
      </c>
      <c r="E80" s="147">
        <f>(G54/E79)</f>
        <v>2325.75</v>
      </c>
      <c r="F80" s="145"/>
      <c r="G80" s="146"/>
    </row>
    <row r="81" spans="2:7" ht="11.25" customHeight="1" x14ac:dyDescent="0.25">
      <c r="B81" s="110" t="s">
        <v>53</v>
      </c>
      <c r="C81" s="113"/>
      <c r="D81" s="113"/>
      <c r="E81" s="113"/>
      <c r="F81" s="113"/>
      <c r="G81" s="113"/>
    </row>
    <row r="82" spans="2:7" ht="11.25" customHeight="1" x14ac:dyDescent="0.25">
      <c r="B82" s="148"/>
      <c r="C82" s="148"/>
      <c r="D82" s="148"/>
      <c r="E82" s="148"/>
      <c r="F82" s="148"/>
      <c r="G82" s="148"/>
    </row>
    <row r="83" spans="2:7" ht="11.25" customHeight="1" x14ac:dyDescent="0.25">
      <c r="B83" s="11" t="s">
        <v>88</v>
      </c>
      <c r="C83" s="11"/>
      <c r="D83" s="11"/>
      <c r="E83" s="11"/>
      <c r="F83" s="148"/>
      <c r="G83" s="148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Pinto Andrade Vanessa Lorena</cp:lastModifiedBy>
  <cp:lastPrinted>2022-01-13T11:19:44Z</cp:lastPrinted>
  <dcterms:created xsi:type="dcterms:W3CDTF">2020-11-27T12:49:26Z</dcterms:created>
  <dcterms:modified xsi:type="dcterms:W3CDTF">2022-06-22T21:08:16Z</dcterms:modified>
</cp:coreProperties>
</file>