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"/>
    </mc:Choice>
  </mc:AlternateContent>
  <bookViews>
    <workbookView xWindow="-120" yWindow="-120" windowWidth="20730" windowHeight="11760"/>
  </bookViews>
  <sheets>
    <sheet name="BOVINOS" sheetId="1" r:id="rId1"/>
  </sheets>
  <definedNames>
    <definedName name="_xlnm.Print_Area" localSheetId="0">BOVINOS!$B$1:$G$95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62" i="1"/>
  <c r="G61" i="1"/>
  <c r="G60" i="1"/>
  <c r="G55" i="1"/>
  <c r="G54" i="1"/>
  <c r="G53" i="1"/>
  <c r="G52" i="1"/>
  <c r="G51" i="1"/>
  <c r="G50" i="1"/>
  <c r="G49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69" i="1" s="1"/>
  <c r="G40" i="1"/>
  <c r="C84" i="1" s="1"/>
  <c r="G64" i="1" l="1"/>
  <c r="C87" i="1" s="1"/>
  <c r="G35" i="1"/>
  <c r="G56" i="1"/>
  <c r="C86" i="1" s="1"/>
  <c r="G45" i="1"/>
  <c r="C85" i="1" s="1"/>
  <c r="C83" i="1" l="1"/>
  <c r="G66" i="1"/>
  <c r="G67" i="1" s="1"/>
  <c r="G68" i="1" l="1"/>
  <c r="D94" i="1" s="1"/>
  <c r="C88" i="1"/>
  <c r="E94" i="1" l="1"/>
  <c r="C94" i="1"/>
  <c r="G70" i="1"/>
  <c r="C89" i="1"/>
  <c r="D86" i="1" l="1"/>
  <c r="D85" i="1"/>
  <c r="D87" i="1"/>
  <c r="D83" i="1"/>
  <c r="D88" i="1"/>
  <c r="D89" i="1" l="1"/>
</calcChain>
</file>

<file path=xl/sharedStrings.xml><?xml version="1.0" encoding="utf-8"?>
<sst xmlns="http://schemas.openxmlformats.org/spreadsheetml/2006/main" count="173" uniqueCount="122">
  <si>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</si>
  <si>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</si>
  <si>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</si>
  <si>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</si>
  <si>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</si>
  <si>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</si>
  <si>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</si>
  <si>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</si>
  <si>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</si>
  <si>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</si>
  <si>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</si>
  <si>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</si>
  <si>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</si>
  <si>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</si>
  <si>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</si>
  <si>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</si>
  <si>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</si>
  <si>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</si>
  <si>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</si>
  <si>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</si>
  <si>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</si>
  <si>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</si>
  <si>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</si>
  <si>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</si>
  <si>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</si>
  <si>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</si>
  <si>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</si>
  <si>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</si>
  <si>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</si>
  <si>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</si>
  <si>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</si>
  <si>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</si>
  <si>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</si>
  <si>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</si>
  <si>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</si>
  <si>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</si>
  <si>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</si>
  <si>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</si>
  <si>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</si>
  <si>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</si>
  <si>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</si>
  <si>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</si>
  <si>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</si>
  <si>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</si>
  <si>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</si>
  <si>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</si>
  <si>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</si>
  <si>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</si>
  <si>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</si>
  <si>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</si>
  <si>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</si>
  <si>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</si>
  <si>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</si>
  <si>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</si>
  <si>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</si>
  <si>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</si>
  <si>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</si>
  <si>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</si>
  <si>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</si>
  <si>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</si>
  <si>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BOVINOS</t>
  </si>
  <si>
    <t>Mezcla</t>
  </si>
  <si>
    <t>RENDIMIENTO (kg/rebaño 20 animales)</t>
  </si>
  <si>
    <t>PRECIO ESPERADO ($/Kg.)</t>
  </si>
  <si>
    <t>Anual</t>
  </si>
  <si>
    <t>Enfermedad - sequia</t>
  </si>
  <si>
    <t>COSTOS DIRECTOS DE PRODUCCIÓN REBAÑO 20 ANIMALES</t>
  </si>
  <si>
    <t>Monitoreo sanidad del rebaño</t>
  </si>
  <si>
    <t>Enero-Diciembre</t>
  </si>
  <si>
    <t>Areteo con DIIO</t>
  </si>
  <si>
    <t>Alimentación</t>
  </si>
  <si>
    <t>Desparasitación</t>
  </si>
  <si>
    <t>Marzo-Septiembre</t>
  </si>
  <si>
    <t>Vacunación</t>
  </si>
  <si>
    <t>Muestreo de fecas</t>
  </si>
  <si>
    <t>Pesaje de animales</t>
  </si>
  <si>
    <t>Registros</t>
  </si>
  <si>
    <t>Marzo-Febrero</t>
  </si>
  <si>
    <t>Declaración de existencias</t>
  </si>
  <si>
    <t>Julio</t>
  </si>
  <si>
    <t>Septiembre-Julio</t>
  </si>
  <si>
    <t>Inseminación artificial</t>
  </si>
  <si>
    <t>Octubre-Diciembre</t>
  </si>
  <si>
    <t>Encaste</t>
  </si>
  <si>
    <t>Selección y desecho</t>
  </si>
  <si>
    <t>Octubre-Septiembre</t>
  </si>
  <si>
    <t>Detección preñez</t>
  </si>
  <si>
    <t>Noviembre-Febrero</t>
  </si>
  <si>
    <t>Antiparasitario</t>
  </si>
  <si>
    <t>ml</t>
  </si>
  <si>
    <t>Marzo - Septiembre</t>
  </si>
  <si>
    <t>Vacunas</t>
  </si>
  <si>
    <t>Alimentación con subproductos</t>
  </si>
  <si>
    <t>Marzo - Agosto</t>
  </si>
  <si>
    <t>Alimentación con heno</t>
  </si>
  <si>
    <t>Arriendo de talaje</t>
  </si>
  <si>
    <t>c/u</t>
  </si>
  <si>
    <t>Septiembre - Febrero</t>
  </si>
  <si>
    <t>Medicamentos emergencias</t>
  </si>
  <si>
    <t>Enero - Diciembre</t>
  </si>
  <si>
    <t>ha</t>
  </si>
  <si>
    <t xml:space="preserve">Agosto </t>
  </si>
  <si>
    <t>Traslados internos</t>
  </si>
  <si>
    <t>Agosto - Noviembre</t>
  </si>
  <si>
    <t>Aretes</t>
  </si>
  <si>
    <t>caja</t>
  </si>
  <si>
    <t>Fletes</t>
  </si>
  <si>
    <t>$</t>
  </si>
  <si>
    <t>Rendimiento (Kg.)</t>
  </si>
  <si>
    <t>ESCENARIOS COSTO UNITARIO  ($)</t>
  </si>
  <si>
    <t>Costo unitario ($/Kg.) (*)</t>
  </si>
  <si>
    <t>% de Preñez</t>
  </si>
  <si>
    <t>% de Destete</t>
  </si>
  <si>
    <t>% de Parición</t>
  </si>
  <si>
    <t>Consideraciones</t>
  </si>
  <si>
    <t>Praderas Suplementarias</t>
  </si>
  <si>
    <t>Inseminación artificial (costo incluye dosis y servicio)</t>
  </si>
  <si>
    <t>Viajes a la cordillera o cerros aledaños utilizados para talaje  (veranadas/invernadas)</t>
  </si>
  <si>
    <t>Feria  ganadera San Fernando</t>
  </si>
  <si>
    <t>San Vicente (incluye sectores de riego y secano que comprende el AA)</t>
  </si>
  <si>
    <t>Enero 2023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</si>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</sst>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166" fontId="19" fillId="0" borderId="22" applyFont="0" applyFill="0" applyBorder="0" applyAlignment="0" applyProtection="0"/>
    <xf numFmtId="41" fontId="21" fillId="0" borderId="0" applyFont="0" applyFill="0" applyBorder="0" applyAlignment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8" fillId="0" borderId="56" xfId="0" applyFont="1" applyFill="1" applyBorder="1" applyAlignment="1">
      <alignment horizontal="right"/>
    </xf>
    <xf numFmtId="0" fontId="20" fillId="0" borderId="56" xfId="1" applyNumberFormat="1" applyFont="1" applyFill="1" applyBorder="1" applyAlignment="1" applyProtection="1">
      <alignment vertical="center" wrapText="1"/>
      <protection locked="0"/>
    </xf>
    <xf numFmtId="0" fontId="18" fillId="0" borderId="56" xfId="0" applyFont="1" applyFill="1" applyBorder="1" applyAlignment="1">
      <alignment horizontal="center"/>
    </xf>
    <xf numFmtId="3" fontId="20" fillId="0" borderId="56" xfId="1" applyNumberFormat="1" applyFont="1" applyFill="1" applyBorder="1" applyAlignment="1">
      <alignment horizontal="center"/>
    </xf>
    <xf numFmtId="3" fontId="18" fillId="0" borderId="56" xfId="0" applyNumberFormat="1" applyFont="1" applyFill="1" applyBorder="1" applyAlignment="1" applyProtection="1">
      <alignment horizontal="center"/>
      <protection locked="0"/>
    </xf>
    <xf numFmtId="3" fontId="18" fillId="0" borderId="56" xfId="1" applyNumberFormat="1" applyFont="1" applyFill="1" applyBorder="1" applyAlignment="1" applyProtection="1">
      <alignment horizontal="center" wrapText="1"/>
      <protection locked="0"/>
    </xf>
    <xf numFmtId="0" fontId="20" fillId="0" borderId="56" xfId="1" applyNumberFormat="1" applyFont="1" applyFill="1" applyBorder="1" applyAlignment="1">
      <alignment vertical="center" wrapText="1"/>
    </xf>
    <xf numFmtId="0" fontId="18" fillId="0" borderId="56" xfId="0" applyFont="1" applyFill="1" applyBorder="1" applyAlignment="1">
      <alignment horizontal="center" wrapText="1"/>
    </xf>
    <xf numFmtId="167" fontId="20" fillId="0" borderId="56" xfId="1" applyNumberFormat="1" applyFont="1" applyFill="1" applyBorder="1" applyAlignment="1">
      <alignment horizontal="center"/>
    </xf>
    <xf numFmtId="3" fontId="20" fillId="0" borderId="56" xfId="1" applyNumberFormat="1" applyFont="1" applyFill="1" applyBorder="1" applyAlignment="1" applyProtection="1">
      <alignment horizontal="center"/>
      <protection locked="0"/>
    </xf>
    <xf numFmtId="3" fontId="18" fillId="0" borderId="56" xfId="1" applyNumberFormat="1" applyFont="1" applyFill="1" applyBorder="1" applyAlignment="1" applyProtection="1">
      <alignment horizontal="center"/>
      <protection locked="0"/>
    </xf>
    <xf numFmtId="0" fontId="20" fillId="0" borderId="56" xfId="1" applyNumberFormat="1" applyFont="1" applyFill="1" applyBorder="1"/>
    <xf numFmtId="3" fontId="18" fillId="0" borderId="56" xfId="0" applyNumberFormat="1" applyFont="1" applyFill="1" applyBorder="1" applyAlignment="1">
      <alignment horizontal="center" wrapText="1"/>
    </xf>
    <xf numFmtId="3" fontId="12" fillId="8" borderId="54" xfId="0" applyNumberFormat="1" applyFont="1" applyFill="1" applyBorder="1" applyAlignment="1">
      <alignment vertical="center"/>
    </xf>
    <xf numFmtId="9" fontId="14" fillId="2" borderId="57" xfId="0" applyNumberFormat="1" applyFont="1" applyFill="1" applyBorder="1" applyAlignment="1"/>
    <xf numFmtId="0" fontId="14" fillId="7" borderId="58" xfId="0" applyFont="1" applyFill="1" applyBorder="1" applyAlignment="1"/>
    <xf numFmtId="9" fontId="14" fillId="7" borderId="59" xfId="0" applyNumberFormat="1" applyFont="1" applyFill="1" applyBorder="1" applyAlignment="1"/>
    <xf numFmtId="0" fontId="14" fillId="7" borderId="60" xfId="0" applyFont="1" applyFill="1" applyBorder="1" applyAlignment="1"/>
    <xf numFmtId="9" fontId="14" fillId="7" borderId="61" xfId="0" applyNumberFormat="1" applyFont="1" applyFill="1" applyBorder="1" applyAlignment="1"/>
    <xf numFmtId="0" fontId="14" fillId="7" borderId="62" xfId="0" applyFont="1" applyFill="1" applyBorder="1" applyAlignment="1"/>
    <xf numFmtId="9" fontId="14" fillId="7" borderId="63" xfId="0" applyNumberFormat="1" applyFont="1" applyFill="1" applyBorder="1" applyAlignment="1"/>
    <xf numFmtId="41" fontId="4" fillId="2" borderId="6" xfId="2" applyFont="1" applyFill="1" applyBorder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1" xfId="0" applyNumberFormat="1" applyFont="1" applyFill="1" applyBorder="1" applyAlignment="1">
      <alignment horizontal="center" vertical="center"/>
    </xf>
    <xf numFmtId="0" fontId="12" fillId="9" borderId="42" xfId="0" applyFont="1" applyFill="1" applyBorder="1" applyAlignment="1">
      <alignment horizontal="center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</cellXfs>
  <cellStyles count="3">
    <cellStyle name="Millares [0]" xfId="2" builtinId="6"/>
    <cellStyle name="Millares 8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28016</xdr:colOff>
      <xdr:row>0</xdr:row>
      <xdr:rowOff>35019</xdr:rowOff>
    </xdr:from>
    <xdr:to>
      <xdr:col>6</xdr:col>
      <xdr:colOff>685396</xdr:colOff>
      <xdr:row>7</xdr:row>
      <xdr:rowOff>22630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170" y="35019"/>
          <a:ext cx="7773116" cy="1311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136" zoomScaleNormal="136" workbookViewId="0">
      <selection activeCell="I1" sqref="I1"/>
    </sheetView>
  </sheetViews>
  <sheetFormatPr baseColWidth="10" defaultColWidth="10.85546875" defaultRowHeight="11.25" customHeight="1" x14ac:dyDescent="0.25"/>
  <cols>
    <col min="1" max="1" width="8" style="1" customWidth="1"/>
    <col min="2" max="2" width="43.7109375" style="1" customWidth="1"/>
    <col min="3" max="3" width="19.42578125" style="1" customWidth="1"/>
    <col min="4" max="4" width="9.42578125" style="1" customWidth="1"/>
    <col min="5" max="5" width="23.140625" style="1" bestFit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5" x14ac:dyDescent="0.25">
      <c r="A9" s="5"/>
      <c r="B9" s="6" t="s">
        <v>0</v>
      </c>
      <c r="C9" s="126" t="s">
        <v>60</v>
      </c>
      <c r="D9" s="7"/>
      <c r="E9" s="148" t="s">
        <v>62</v>
      </c>
      <c r="F9" s="149"/>
      <c r="G9" s="8">
        <v>4125</v>
      </c>
    </row>
    <row r="10" spans="1:7" ht="15" x14ac:dyDescent="0.25">
      <c r="A10" s="5"/>
      <c r="B10" s="9" t="s">
        <v>1</v>
      </c>
      <c r="C10" s="126" t="s">
        <v>61</v>
      </c>
      <c r="D10" s="10"/>
      <c r="E10" s="150" t="s">
        <v>2</v>
      </c>
      <c r="F10" s="151"/>
      <c r="G10" s="12" t="s">
        <v>120</v>
      </c>
    </row>
    <row r="11" spans="1:7" ht="15" x14ac:dyDescent="0.25">
      <c r="A11" s="5"/>
      <c r="B11" s="9" t="s">
        <v>3</v>
      </c>
      <c r="C11" s="12" t="s">
        <v>4</v>
      </c>
      <c r="D11" s="10"/>
      <c r="E11" s="150" t="s">
        <v>63</v>
      </c>
      <c r="F11" s="151"/>
      <c r="G11" s="147">
        <v>1800</v>
      </c>
    </row>
    <row r="12" spans="1:7" ht="11.25" customHeight="1" x14ac:dyDescent="0.25">
      <c r="A12" s="5"/>
      <c r="B12" s="9" t="s">
        <v>5</v>
      </c>
      <c r="C12" s="13" t="s">
        <v>6</v>
      </c>
      <c r="D12" s="10"/>
      <c r="E12" s="14" t="s">
        <v>7</v>
      </c>
      <c r="F12" s="15"/>
      <c r="G12" s="16">
        <f>G9*G11</f>
        <v>7425000</v>
      </c>
    </row>
    <row r="13" spans="1:7" ht="38.25" x14ac:dyDescent="0.25">
      <c r="A13" s="5"/>
      <c r="B13" s="9" t="s">
        <v>8</v>
      </c>
      <c r="C13" s="13" t="s">
        <v>119</v>
      </c>
      <c r="D13" s="10"/>
      <c r="E13" s="150" t="s">
        <v>9</v>
      </c>
      <c r="F13" s="151"/>
      <c r="G13" s="13" t="s">
        <v>118</v>
      </c>
    </row>
    <row r="14" spans="1:7" ht="13.5" customHeight="1" x14ac:dyDescent="0.25">
      <c r="A14" s="5"/>
      <c r="B14" s="9" t="s">
        <v>10</v>
      </c>
      <c r="C14" s="12" t="s">
        <v>59</v>
      </c>
      <c r="D14" s="10"/>
      <c r="E14" s="150" t="s">
        <v>11</v>
      </c>
      <c r="F14" s="151"/>
      <c r="G14" s="12" t="s">
        <v>64</v>
      </c>
    </row>
    <row r="15" spans="1:7" ht="25.5" x14ac:dyDescent="0.25">
      <c r="A15" s="5"/>
      <c r="B15" s="9" t="s">
        <v>12</v>
      </c>
      <c r="C15" s="17" t="s">
        <v>121</v>
      </c>
      <c r="D15" s="10"/>
      <c r="E15" s="152" t="s">
        <v>13</v>
      </c>
      <c r="F15" s="153"/>
      <c r="G15" s="13" t="s">
        <v>65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4" t="s">
        <v>66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15</v>
      </c>
      <c r="C20" s="30" t="s">
        <v>16</v>
      </c>
      <c r="D20" s="30" t="s">
        <v>17</v>
      </c>
      <c r="E20" s="30" t="s">
        <v>18</v>
      </c>
      <c r="F20" s="30" t="s">
        <v>19</v>
      </c>
      <c r="G20" s="30" t="s">
        <v>20</v>
      </c>
    </row>
    <row r="21" spans="1:7" ht="15" x14ac:dyDescent="0.25">
      <c r="A21" s="23"/>
      <c r="B21" s="127" t="s">
        <v>67</v>
      </c>
      <c r="C21" s="128" t="s">
        <v>21</v>
      </c>
      <c r="D21" s="129">
        <v>2</v>
      </c>
      <c r="E21" s="128" t="s">
        <v>68</v>
      </c>
      <c r="F21" s="130">
        <v>25000</v>
      </c>
      <c r="G21" s="131">
        <f>D21*F21</f>
        <v>50000</v>
      </c>
    </row>
    <row r="22" spans="1:7" ht="12.75" customHeight="1" x14ac:dyDescent="0.25">
      <c r="A22" s="23"/>
      <c r="B22" s="132" t="s">
        <v>69</v>
      </c>
      <c r="C22" s="133" t="s">
        <v>21</v>
      </c>
      <c r="D22" s="129">
        <v>2</v>
      </c>
      <c r="E22" s="128" t="s">
        <v>68</v>
      </c>
      <c r="F22" s="130">
        <v>25000</v>
      </c>
      <c r="G22" s="131">
        <f t="shared" ref="G22:G34" si="0">D22*F22</f>
        <v>50000</v>
      </c>
    </row>
    <row r="23" spans="1:7" ht="12.75" customHeight="1" x14ac:dyDescent="0.25">
      <c r="A23" s="23"/>
      <c r="B23" s="132" t="s">
        <v>70</v>
      </c>
      <c r="C23" s="133" t="s">
        <v>21</v>
      </c>
      <c r="D23" s="129">
        <v>46</v>
      </c>
      <c r="E23" s="128" t="s">
        <v>68</v>
      </c>
      <c r="F23" s="130">
        <v>25000</v>
      </c>
      <c r="G23" s="131">
        <f t="shared" si="0"/>
        <v>1150000</v>
      </c>
    </row>
    <row r="24" spans="1:7" ht="12.75" customHeight="1" x14ac:dyDescent="0.25">
      <c r="A24" s="23"/>
      <c r="B24" s="132" t="s">
        <v>71</v>
      </c>
      <c r="C24" s="133" t="s">
        <v>21</v>
      </c>
      <c r="D24" s="129">
        <v>1</v>
      </c>
      <c r="E24" s="133" t="s">
        <v>72</v>
      </c>
      <c r="F24" s="130">
        <v>25000</v>
      </c>
      <c r="G24" s="131">
        <f t="shared" si="0"/>
        <v>25000</v>
      </c>
    </row>
    <row r="25" spans="1:7" ht="12.75" customHeight="1" x14ac:dyDescent="0.25">
      <c r="A25" s="23"/>
      <c r="B25" s="132" t="s">
        <v>73</v>
      </c>
      <c r="C25" s="133" t="s">
        <v>21</v>
      </c>
      <c r="D25" s="129">
        <v>1</v>
      </c>
      <c r="E25" s="133" t="s">
        <v>72</v>
      </c>
      <c r="F25" s="130">
        <v>25000</v>
      </c>
      <c r="G25" s="131">
        <f t="shared" si="0"/>
        <v>25000</v>
      </c>
    </row>
    <row r="26" spans="1:7" ht="12.75" customHeight="1" x14ac:dyDescent="0.25">
      <c r="A26" s="23"/>
      <c r="B26" s="132" t="s">
        <v>74</v>
      </c>
      <c r="C26" s="133" t="s">
        <v>21</v>
      </c>
      <c r="D26" s="129">
        <v>1</v>
      </c>
      <c r="E26" s="133" t="s">
        <v>72</v>
      </c>
      <c r="F26" s="130">
        <v>25000</v>
      </c>
      <c r="G26" s="131">
        <f t="shared" si="0"/>
        <v>25000</v>
      </c>
    </row>
    <row r="27" spans="1:7" ht="12.75" customHeight="1" x14ac:dyDescent="0.25">
      <c r="A27" s="23"/>
      <c r="B27" s="132" t="s">
        <v>75</v>
      </c>
      <c r="C27" s="133" t="s">
        <v>21</v>
      </c>
      <c r="D27" s="129">
        <v>1</v>
      </c>
      <c r="E27" s="133" t="s">
        <v>26</v>
      </c>
      <c r="F27" s="130">
        <v>25000</v>
      </c>
      <c r="G27" s="131">
        <f t="shared" si="0"/>
        <v>25000</v>
      </c>
    </row>
    <row r="28" spans="1:7" ht="12.75" customHeight="1" x14ac:dyDescent="0.25">
      <c r="A28" s="23"/>
      <c r="B28" s="132" t="s">
        <v>76</v>
      </c>
      <c r="C28" s="133" t="s">
        <v>21</v>
      </c>
      <c r="D28" s="129">
        <v>2</v>
      </c>
      <c r="E28" s="133" t="s">
        <v>77</v>
      </c>
      <c r="F28" s="130">
        <v>25000</v>
      </c>
      <c r="G28" s="131">
        <f t="shared" si="0"/>
        <v>50000</v>
      </c>
    </row>
    <row r="29" spans="1:7" ht="24" customHeight="1" x14ac:dyDescent="0.25">
      <c r="A29" s="23"/>
      <c r="B29" s="132" t="s">
        <v>78</v>
      </c>
      <c r="C29" s="133" t="s">
        <v>21</v>
      </c>
      <c r="D29" s="129">
        <v>1</v>
      </c>
      <c r="E29" s="133" t="s">
        <v>79</v>
      </c>
      <c r="F29" s="130">
        <v>25000</v>
      </c>
      <c r="G29" s="131">
        <f t="shared" si="0"/>
        <v>25000</v>
      </c>
    </row>
    <row r="30" spans="1:7" ht="24" x14ac:dyDescent="0.25">
      <c r="A30" s="23"/>
      <c r="B30" s="132" t="s">
        <v>117</v>
      </c>
      <c r="C30" s="133" t="s">
        <v>21</v>
      </c>
      <c r="D30" s="129">
        <v>10</v>
      </c>
      <c r="E30" s="133" t="s">
        <v>80</v>
      </c>
      <c r="F30" s="130">
        <v>25000</v>
      </c>
      <c r="G30" s="131">
        <f t="shared" si="0"/>
        <v>250000</v>
      </c>
    </row>
    <row r="31" spans="1:7" ht="15" x14ac:dyDescent="0.25">
      <c r="A31" s="23"/>
      <c r="B31" s="132" t="s">
        <v>81</v>
      </c>
      <c r="C31" s="133" t="s">
        <v>21</v>
      </c>
      <c r="D31" s="129">
        <v>1</v>
      </c>
      <c r="E31" s="133" t="s">
        <v>82</v>
      </c>
      <c r="F31" s="130">
        <v>25000</v>
      </c>
      <c r="G31" s="131">
        <f t="shared" si="0"/>
        <v>25000</v>
      </c>
    </row>
    <row r="32" spans="1:7" ht="12.75" customHeight="1" x14ac:dyDescent="0.25">
      <c r="A32" s="23"/>
      <c r="B32" s="132" t="s">
        <v>83</v>
      </c>
      <c r="C32" s="133" t="s">
        <v>21</v>
      </c>
      <c r="D32" s="129">
        <v>6</v>
      </c>
      <c r="E32" s="133" t="s">
        <v>82</v>
      </c>
      <c r="F32" s="130">
        <v>25000</v>
      </c>
      <c r="G32" s="131">
        <f t="shared" si="0"/>
        <v>150000</v>
      </c>
    </row>
    <row r="33" spans="1:11" ht="25.5" customHeight="1" x14ac:dyDescent="0.25">
      <c r="A33" s="23"/>
      <c r="B33" s="132" t="s">
        <v>84</v>
      </c>
      <c r="C33" s="133" t="s">
        <v>21</v>
      </c>
      <c r="D33" s="129">
        <v>2</v>
      </c>
      <c r="E33" s="133" t="s">
        <v>85</v>
      </c>
      <c r="F33" s="130">
        <v>25000</v>
      </c>
      <c r="G33" s="131">
        <f t="shared" si="0"/>
        <v>50000</v>
      </c>
    </row>
    <row r="34" spans="1:11" ht="12.75" customHeight="1" x14ac:dyDescent="0.25">
      <c r="A34" s="23"/>
      <c r="B34" s="132" t="s">
        <v>86</v>
      </c>
      <c r="C34" s="133" t="s">
        <v>21</v>
      </c>
      <c r="D34" s="129">
        <v>2</v>
      </c>
      <c r="E34" s="133" t="s">
        <v>87</v>
      </c>
      <c r="F34" s="130">
        <v>25000</v>
      </c>
      <c r="G34" s="131">
        <f t="shared" si="0"/>
        <v>50000</v>
      </c>
    </row>
    <row r="35" spans="1:11" ht="12.75" customHeight="1" x14ac:dyDescent="0.25">
      <c r="A35" s="23"/>
      <c r="B35" s="33" t="s">
        <v>22</v>
      </c>
      <c r="C35" s="34"/>
      <c r="D35" s="34"/>
      <c r="E35" s="34"/>
      <c r="F35" s="35"/>
      <c r="G35" s="36">
        <f>SUM(G21:G34)</f>
        <v>1950000</v>
      </c>
    </row>
    <row r="36" spans="1:11" ht="12" customHeight="1" x14ac:dyDescent="0.25">
      <c r="A36" s="2"/>
      <c r="B36" s="24"/>
      <c r="C36" s="26"/>
      <c r="D36" s="26"/>
      <c r="E36" s="26"/>
      <c r="F36" s="37"/>
      <c r="G36" s="37"/>
    </row>
    <row r="37" spans="1:11" ht="12" customHeight="1" x14ac:dyDescent="0.25">
      <c r="A37" s="5"/>
      <c r="B37" s="38" t="s">
        <v>23</v>
      </c>
      <c r="C37" s="39"/>
      <c r="D37" s="40"/>
      <c r="E37" s="40"/>
      <c r="F37" s="41"/>
      <c r="G37" s="41"/>
    </row>
    <row r="38" spans="1:11" ht="24" customHeight="1" x14ac:dyDescent="0.25">
      <c r="A38" s="5"/>
      <c r="B38" s="42" t="s">
        <v>15</v>
      </c>
      <c r="C38" s="43" t="s">
        <v>16</v>
      </c>
      <c r="D38" s="43" t="s">
        <v>17</v>
      </c>
      <c r="E38" s="42" t="s">
        <v>18</v>
      </c>
      <c r="F38" s="43" t="s">
        <v>19</v>
      </c>
      <c r="G38" s="42" t="s">
        <v>20</v>
      </c>
    </row>
    <row r="39" spans="1:11" ht="12" customHeight="1" x14ac:dyDescent="0.25">
      <c r="A39" s="5"/>
      <c r="B39" s="44"/>
      <c r="C39" s="45"/>
      <c r="D39" s="45"/>
      <c r="E39" s="45"/>
      <c r="F39" s="124"/>
      <c r="G39" s="124"/>
    </row>
    <row r="40" spans="1:11" ht="12" customHeight="1" x14ac:dyDescent="0.25">
      <c r="A40" s="5"/>
      <c r="B40" s="46" t="s">
        <v>24</v>
      </c>
      <c r="C40" s="47"/>
      <c r="D40" s="47"/>
      <c r="E40" s="47"/>
      <c r="F40" s="48"/>
      <c r="G40" s="125">
        <f>SUM(G39)</f>
        <v>0</v>
      </c>
    </row>
    <row r="41" spans="1:11" ht="12" customHeight="1" x14ac:dyDescent="0.25">
      <c r="A41" s="2"/>
      <c r="B41" s="49"/>
      <c r="C41" s="50"/>
      <c r="D41" s="50"/>
      <c r="E41" s="50"/>
      <c r="F41" s="51"/>
      <c r="G41" s="51"/>
    </row>
    <row r="42" spans="1:11" ht="12" customHeight="1" x14ac:dyDescent="0.25">
      <c r="A42" s="5"/>
      <c r="B42" s="38" t="s">
        <v>25</v>
      </c>
      <c r="C42" s="39"/>
      <c r="D42" s="40"/>
      <c r="E42" s="40"/>
      <c r="F42" s="41"/>
      <c r="G42" s="41"/>
    </row>
    <row r="43" spans="1:11" ht="24" customHeight="1" x14ac:dyDescent="0.25">
      <c r="A43" s="5"/>
      <c r="B43" s="52" t="s">
        <v>15</v>
      </c>
      <c r="C43" s="52" t="s">
        <v>16</v>
      </c>
      <c r="D43" s="52" t="s">
        <v>17</v>
      </c>
      <c r="E43" s="52" t="s">
        <v>18</v>
      </c>
      <c r="F43" s="53" t="s">
        <v>19</v>
      </c>
      <c r="G43" s="52" t="s">
        <v>20</v>
      </c>
    </row>
    <row r="44" spans="1:11" ht="12.75" customHeight="1" x14ac:dyDescent="0.25">
      <c r="A44" s="23"/>
      <c r="B44" s="11"/>
      <c r="C44" s="31"/>
      <c r="D44" s="32"/>
      <c r="E44" s="13"/>
      <c r="F44" s="16"/>
      <c r="G44" s="16"/>
    </row>
    <row r="45" spans="1:11" ht="12.75" customHeight="1" x14ac:dyDescent="0.25">
      <c r="A45" s="5"/>
      <c r="B45" s="54" t="s">
        <v>27</v>
      </c>
      <c r="C45" s="55"/>
      <c r="D45" s="55"/>
      <c r="E45" s="55"/>
      <c r="F45" s="56"/>
      <c r="G45" s="57">
        <f>SUM(G44:G44)</f>
        <v>0</v>
      </c>
    </row>
    <row r="46" spans="1:11" ht="12" customHeight="1" x14ac:dyDescent="0.25">
      <c r="A46" s="2"/>
      <c r="B46" s="49"/>
      <c r="C46" s="50"/>
      <c r="D46" s="50"/>
      <c r="E46" s="50"/>
      <c r="F46" s="51"/>
      <c r="G46" s="51"/>
    </row>
    <row r="47" spans="1:11" ht="12" customHeight="1" x14ac:dyDescent="0.25">
      <c r="A47" s="5"/>
      <c r="B47" s="38" t="s">
        <v>28</v>
      </c>
      <c r="C47" s="39"/>
      <c r="D47" s="40"/>
      <c r="E47" s="40"/>
      <c r="F47" s="41"/>
      <c r="G47" s="41"/>
    </row>
    <row r="48" spans="1:11" ht="24" customHeight="1" x14ac:dyDescent="0.25">
      <c r="A48" s="5"/>
      <c r="B48" s="53" t="s">
        <v>29</v>
      </c>
      <c r="C48" s="53" t="s">
        <v>30</v>
      </c>
      <c r="D48" s="53" t="s">
        <v>31</v>
      </c>
      <c r="E48" s="53" t="s">
        <v>18</v>
      </c>
      <c r="F48" s="53" t="s">
        <v>19</v>
      </c>
      <c r="G48" s="53" t="s">
        <v>20</v>
      </c>
      <c r="K48" s="123"/>
    </row>
    <row r="49" spans="1:11" ht="12.75" customHeight="1" x14ac:dyDescent="0.25">
      <c r="A49" s="23"/>
      <c r="B49" s="132" t="s">
        <v>88</v>
      </c>
      <c r="C49" s="134" t="s">
        <v>89</v>
      </c>
      <c r="D49" s="129">
        <v>400</v>
      </c>
      <c r="E49" s="134" t="s">
        <v>90</v>
      </c>
      <c r="F49" s="135">
        <v>125</v>
      </c>
      <c r="G49" s="136">
        <f t="shared" ref="G49:G55" si="1">D49*F49</f>
        <v>50000</v>
      </c>
      <c r="K49" s="123"/>
    </row>
    <row r="50" spans="1:11" ht="12.75" customHeight="1" x14ac:dyDescent="0.25">
      <c r="A50" s="23"/>
      <c r="B50" s="132" t="s">
        <v>91</v>
      </c>
      <c r="C50" s="134" t="s">
        <v>89</v>
      </c>
      <c r="D50" s="129">
        <v>40</v>
      </c>
      <c r="E50" s="134" t="s">
        <v>90</v>
      </c>
      <c r="F50" s="135">
        <v>360</v>
      </c>
      <c r="G50" s="136">
        <f t="shared" si="1"/>
        <v>14400</v>
      </c>
    </row>
    <row r="51" spans="1:11" ht="12.75" customHeight="1" x14ac:dyDescent="0.25">
      <c r="A51" s="23"/>
      <c r="B51" s="137" t="s">
        <v>92</v>
      </c>
      <c r="C51" s="134" t="s">
        <v>32</v>
      </c>
      <c r="D51" s="129">
        <v>20000</v>
      </c>
      <c r="E51" s="134" t="s">
        <v>93</v>
      </c>
      <c r="F51" s="135">
        <v>20</v>
      </c>
      <c r="G51" s="136">
        <f t="shared" si="1"/>
        <v>400000</v>
      </c>
    </row>
    <row r="52" spans="1:11" ht="12.75" customHeight="1" x14ac:dyDescent="0.25">
      <c r="A52" s="23"/>
      <c r="B52" s="137" t="s">
        <v>94</v>
      </c>
      <c r="C52" s="134" t="s">
        <v>32</v>
      </c>
      <c r="D52" s="129">
        <v>3600</v>
      </c>
      <c r="E52" s="134" t="s">
        <v>93</v>
      </c>
      <c r="F52" s="135">
        <v>140</v>
      </c>
      <c r="G52" s="136">
        <f t="shared" si="1"/>
        <v>504000</v>
      </c>
    </row>
    <row r="53" spans="1:11" ht="12.75" customHeight="1" x14ac:dyDescent="0.25">
      <c r="A53" s="23"/>
      <c r="B53" s="137" t="s">
        <v>95</v>
      </c>
      <c r="C53" s="134" t="s">
        <v>96</v>
      </c>
      <c r="D53" s="129">
        <v>120</v>
      </c>
      <c r="E53" s="134" t="s">
        <v>97</v>
      </c>
      <c r="F53" s="135">
        <v>7000</v>
      </c>
      <c r="G53" s="136">
        <f t="shared" si="1"/>
        <v>840000</v>
      </c>
    </row>
    <row r="54" spans="1:11" ht="12.75" customHeight="1" x14ac:dyDescent="0.25">
      <c r="A54" s="23"/>
      <c r="B54" s="137" t="s">
        <v>98</v>
      </c>
      <c r="C54" s="134" t="s">
        <v>96</v>
      </c>
      <c r="D54" s="129">
        <v>20</v>
      </c>
      <c r="E54" s="134" t="s">
        <v>99</v>
      </c>
      <c r="F54" s="135">
        <v>5000</v>
      </c>
      <c r="G54" s="136">
        <f t="shared" si="1"/>
        <v>100000</v>
      </c>
    </row>
    <row r="55" spans="1:11" ht="12.75" customHeight="1" x14ac:dyDescent="0.25">
      <c r="A55" s="23"/>
      <c r="B55" s="137" t="s">
        <v>115</v>
      </c>
      <c r="C55" s="134" t="s">
        <v>100</v>
      </c>
      <c r="D55" s="129">
        <v>1</v>
      </c>
      <c r="E55" s="134" t="s">
        <v>101</v>
      </c>
      <c r="F55" s="135">
        <v>665330</v>
      </c>
      <c r="G55" s="136">
        <f t="shared" si="1"/>
        <v>665330</v>
      </c>
    </row>
    <row r="56" spans="1:11" ht="13.5" customHeight="1" x14ac:dyDescent="0.25">
      <c r="A56" s="5"/>
      <c r="B56" s="58" t="s">
        <v>33</v>
      </c>
      <c r="C56" s="59"/>
      <c r="D56" s="59"/>
      <c r="E56" s="59"/>
      <c r="F56" s="60"/>
      <c r="G56" s="61">
        <f>SUM(G49:G55)</f>
        <v>2573730</v>
      </c>
    </row>
    <row r="57" spans="1:11" ht="12" customHeight="1" x14ac:dyDescent="0.25">
      <c r="A57" s="2"/>
      <c r="B57" s="49"/>
      <c r="C57" s="50"/>
      <c r="D57" s="50"/>
      <c r="E57" s="62"/>
      <c r="F57" s="51"/>
      <c r="G57" s="51"/>
    </row>
    <row r="58" spans="1:11" ht="12" customHeight="1" x14ac:dyDescent="0.25">
      <c r="A58" s="5"/>
      <c r="B58" s="38" t="s">
        <v>34</v>
      </c>
      <c r="C58" s="39"/>
      <c r="D58" s="40"/>
      <c r="E58" s="40"/>
      <c r="F58" s="41"/>
      <c r="G58" s="41"/>
    </row>
    <row r="59" spans="1:11" ht="24" customHeight="1" x14ac:dyDescent="0.25">
      <c r="A59" s="5"/>
      <c r="B59" s="52" t="s">
        <v>35</v>
      </c>
      <c r="C59" s="53" t="s">
        <v>30</v>
      </c>
      <c r="D59" s="53" t="s">
        <v>31</v>
      </c>
      <c r="E59" s="52" t="s">
        <v>18</v>
      </c>
      <c r="F59" s="53" t="s">
        <v>19</v>
      </c>
      <c r="G59" s="52" t="s">
        <v>20</v>
      </c>
    </row>
    <row r="60" spans="1:11" ht="12.75" customHeight="1" x14ac:dyDescent="0.25">
      <c r="A60" s="23"/>
      <c r="B60" s="137" t="s">
        <v>102</v>
      </c>
      <c r="C60" s="133" t="s">
        <v>96</v>
      </c>
      <c r="D60" s="138">
        <v>4</v>
      </c>
      <c r="E60" s="134" t="s">
        <v>103</v>
      </c>
      <c r="F60" s="135">
        <v>7900</v>
      </c>
      <c r="G60" s="136">
        <f>D60*F60</f>
        <v>31600</v>
      </c>
    </row>
    <row r="61" spans="1:11" ht="12.75" customHeight="1" x14ac:dyDescent="0.25">
      <c r="A61" s="79"/>
      <c r="B61" s="137" t="s">
        <v>116</v>
      </c>
      <c r="C61" s="134" t="s">
        <v>96</v>
      </c>
      <c r="D61" s="129">
        <v>5</v>
      </c>
      <c r="E61" s="134" t="s">
        <v>64</v>
      </c>
      <c r="F61" s="135">
        <v>12000</v>
      </c>
      <c r="G61" s="136">
        <f>D61*F61</f>
        <v>60000</v>
      </c>
    </row>
    <row r="62" spans="1:11" ht="12.75" customHeight="1" x14ac:dyDescent="0.25">
      <c r="A62" s="79"/>
      <c r="B62" s="137" t="s">
        <v>104</v>
      </c>
      <c r="C62" s="134" t="s">
        <v>105</v>
      </c>
      <c r="D62" s="129">
        <v>1</v>
      </c>
      <c r="E62" s="134" t="s">
        <v>64</v>
      </c>
      <c r="F62" s="135">
        <v>50000</v>
      </c>
      <c r="G62" s="136">
        <f>D62*F62</f>
        <v>50000</v>
      </c>
    </row>
    <row r="63" spans="1:11" ht="12.75" customHeight="1" x14ac:dyDescent="0.25">
      <c r="A63" s="79"/>
      <c r="B63" s="137" t="s">
        <v>106</v>
      </c>
      <c r="C63" s="134" t="s">
        <v>96</v>
      </c>
      <c r="D63" s="129">
        <v>2</v>
      </c>
      <c r="E63" s="134" t="s">
        <v>64</v>
      </c>
      <c r="F63" s="135">
        <v>58960</v>
      </c>
      <c r="G63" s="136">
        <f>D63*F63</f>
        <v>117920</v>
      </c>
    </row>
    <row r="64" spans="1:11" ht="13.5" customHeight="1" x14ac:dyDescent="0.25">
      <c r="A64" s="5"/>
      <c r="B64" s="63" t="s">
        <v>36</v>
      </c>
      <c r="C64" s="64"/>
      <c r="D64" s="64"/>
      <c r="E64" s="64"/>
      <c r="F64" s="65"/>
      <c r="G64" s="66">
        <f>SUM(G60:G63)</f>
        <v>259520</v>
      </c>
    </row>
    <row r="65" spans="1:7" ht="12" customHeight="1" x14ac:dyDescent="0.25">
      <c r="A65" s="2"/>
      <c r="B65" s="82"/>
      <c r="C65" s="82"/>
      <c r="D65" s="82"/>
      <c r="E65" s="82"/>
      <c r="F65" s="83"/>
      <c r="G65" s="83"/>
    </row>
    <row r="66" spans="1:7" ht="12" customHeight="1" x14ac:dyDescent="0.25">
      <c r="A66" s="79"/>
      <c r="B66" s="84" t="s">
        <v>37</v>
      </c>
      <c r="C66" s="85"/>
      <c r="D66" s="85"/>
      <c r="E66" s="85"/>
      <c r="F66" s="85"/>
      <c r="G66" s="86">
        <f>G35+G40+G45+G56+G64</f>
        <v>4783250</v>
      </c>
    </row>
    <row r="67" spans="1:7" ht="12" customHeight="1" x14ac:dyDescent="0.25">
      <c r="A67" s="79"/>
      <c r="B67" s="87" t="s">
        <v>38</v>
      </c>
      <c r="C67" s="68"/>
      <c r="D67" s="68"/>
      <c r="E67" s="68"/>
      <c r="F67" s="68"/>
      <c r="G67" s="88">
        <f>G66*0.05</f>
        <v>239162.5</v>
      </c>
    </row>
    <row r="68" spans="1:7" ht="12" customHeight="1" x14ac:dyDescent="0.25">
      <c r="A68" s="79"/>
      <c r="B68" s="89" t="s">
        <v>39</v>
      </c>
      <c r="C68" s="67"/>
      <c r="D68" s="67"/>
      <c r="E68" s="67"/>
      <c r="F68" s="67"/>
      <c r="G68" s="90">
        <f>G67+G66</f>
        <v>5022412.5</v>
      </c>
    </row>
    <row r="69" spans="1:7" ht="12" customHeight="1" x14ac:dyDescent="0.25">
      <c r="A69" s="79"/>
      <c r="B69" s="87" t="s">
        <v>40</v>
      </c>
      <c r="C69" s="68"/>
      <c r="D69" s="68"/>
      <c r="E69" s="68"/>
      <c r="F69" s="68"/>
      <c r="G69" s="88">
        <f>G12</f>
        <v>7425000</v>
      </c>
    </row>
    <row r="70" spans="1:7" ht="12" customHeight="1" x14ac:dyDescent="0.25">
      <c r="A70" s="79"/>
      <c r="B70" s="91" t="s">
        <v>41</v>
      </c>
      <c r="C70" s="92"/>
      <c r="D70" s="92"/>
      <c r="E70" s="92"/>
      <c r="F70" s="92"/>
      <c r="G70" s="93">
        <f>G69-G68</f>
        <v>2402587.5</v>
      </c>
    </row>
    <row r="71" spans="1:7" ht="12" customHeight="1" x14ac:dyDescent="0.25">
      <c r="A71" s="79"/>
      <c r="B71" s="80" t="s">
        <v>42</v>
      </c>
      <c r="C71" s="81"/>
      <c r="D71" s="81"/>
      <c r="E71" s="81"/>
      <c r="F71" s="81"/>
      <c r="G71" s="76"/>
    </row>
    <row r="72" spans="1:7" ht="12.75" customHeight="1" thickBot="1" x14ac:dyDescent="0.3">
      <c r="A72" s="79"/>
      <c r="B72" s="94"/>
      <c r="C72" s="81"/>
      <c r="D72" s="81"/>
      <c r="E72" s="81"/>
      <c r="F72" s="81"/>
      <c r="G72" s="76"/>
    </row>
    <row r="73" spans="1:7" ht="9" customHeight="1" x14ac:dyDescent="0.25">
      <c r="A73" s="79"/>
      <c r="B73" s="106" t="s">
        <v>43</v>
      </c>
      <c r="C73" s="107"/>
      <c r="D73" s="107"/>
      <c r="E73" s="107"/>
      <c r="F73" s="108"/>
      <c r="G73" s="76"/>
    </row>
    <row r="74" spans="1:7" ht="9" customHeight="1" x14ac:dyDescent="0.25">
      <c r="A74" s="79"/>
      <c r="B74" s="109" t="s">
        <v>44</v>
      </c>
      <c r="C74" s="78"/>
      <c r="D74" s="78"/>
      <c r="E74" s="78"/>
      <c r="F74" s="110"/>
      <c r="G74" s="76"/>
    </row>
    <row r="75" spans="1:7" ht="9" customHeight="1" x14ac:dyDescent="0.25">
      <c r="A75" s="79"/>
      <c r="B75" s="109" t="s">
        <v>45</v>
      </c>
      <c r="C75" s="78"/>
      <c r="D75" s="78"/>
      <c r="E75" s="78"/>
      <c r="F75" s="110"/>
      <c r="G75" s="76"/>
    </row>
    <row r="76" spans="1:7" ht="9" customHeight="1" x14ac:dyDescent="0.25">
      <c r="A76" s="79"/>
      <c r="B76" s="109" t="s">
        <v>46</v>
      </c>
      <c r="C76" s="78"/>
      <c r="D76" s="78"/>
      <c r="E76" s="78"/>
      <c r="F76" s="110"/>
      <c r="G76" s="76"/>
    </row>
    <row r="77" spans="1:7" ht="9" customHeight="1" x14ac:dyDescent="0.25">
      <c r="A77" s="79"/>
      <c r="B77" s="109" t="s">
        <v>47</v>
      </c>
      <c r="C77" s="78"/>
      <c r="D77" s="78"/>
      <c r="E77" s="78"/>
      <c r="F77" s="110"/>
      <c r="G77" s="76"/>
    </row>
    <row r="78" spans="1:7" ht="9" customHeight="1" x14ac:dyDescent="0.25">
      <c r="A78" s="79"/>
      <c r="B78" s="109" t="s">
        <v>48</v>
      </c>
      <c r="C78" s="78"/>
      <c r="D78" s="78"/>
      <c r="E78" s="78"/>
      <c r="F78" s="110"/>
      <c r="G78" s="76"/>
    </row>
    <row r="79" spans="1:7" ht="9" customHeight="1" thickBot="1" x14ac:dyDescent="0.3">
      <c r="A79" s="79"/>
      <c r="B79" s="111" t="s">
        <v>49</v>
      </c>
      <c r="C79" s="112"/>
      <c r="D79" s="112"/>
      <c r="E79" s="112"/>
      <c r="F79" s="113"/>
      <c r="G79" s="76"/>
    </row>
    <row r="80" spans="1:7" ht="12.75" customHeight="1" x14ac:dyDescent="0.25">
      <c r="A80" s="79"/>
      <c r="B80" s="104"/>
      <c r="C80" s="78"/>
      <c r="D80" s="78"/>
      <c r="E80" s="78"/>
      <c r="F80" s="78"/>
      <c r="G80" s="76"/>
    </row>
    <row r="81" spans="1:7" ht="15" customHeight="1" thickBot="1" x14ac:dyDescent="0.3">
      <c r="A81" s="79"/>
      <c r="B81" s="158" t="s">
        <v>50</v>
      </c>
      <c r="C81" s="159"/>
      <c r="D81" s="103"/>
      <c r="E81" s="70"/>
      <c r="F81" s="70"/>
      <c r="G81" s="76"/>
    </row>
    <row r="82" spans="1:7" ht="12" customHeight="1" thickBot="1" x14ac:dyDescent="0.3">
      <c r="A82" s="79"/>
      <c r="B82" s="96" t="s">
        <v>35</v>
      </c>
      <c r="C82" s="71" t="s">
        <v>107</v>
      </c>
      <c r="D82" s="97" t="s">
        <v>51</v>
      </c>
      <c r="E82" s="156" t="s">
        <v>114</v>
      </c>
      <c r="F82" s="157"/>
      <c r="G82" s="76"/>
    </row>
    <row r="83" spans="1:7" ht="12" customHeight="1" x14ac:dyDescent="0.25">
      <c r="A83" s="79"/>
      <c r="B83" s="98" t="s">
        <v>52</v>
      </c>
      <c r="C83" s="72">
        <f>G35</f>
        <v>1950000</v>
      </c>
      <c r="D83" s="140">
        <f>(C83/C89)</f>
        <v>0.38825962622544447</v>
      </c>
      <c r="E83" s="141" t="s">
        <v>111</v>
      </c>
      <c r="F83" s="142">
        <v>0.9</v>
      </c>
      <c r="G83" s="76"/>
    </row>
    <row r="84" spans="1:7" ht="12" customHeight="1" x14ac:dyDescent="0.25">
      <c r="A84" s="79"/>
      <c r="B84" s="98" t="s">
        <v>53</v>
      </c>
      <c r="C84" s="72">
        <f>G40</f>
        <v>0</v>
      </c>
      <c r="D84" s="140">
        <v>0</v>
      </c>
      <c r="E84" s="143" t="s">
        <v>113</v>
      </c>
      <c r="F84" s="144">
        <v>0.9</v>
      </c>
      <c r="G84" s="76"/>
    </row>
    <row r="85" spans="1:7" ht="12" customHeight="1" thickBot="1" x14ac:dyDescent="0.3">
      <c r="A85" s="79"/>
      <c r="B85" s="98" t="s">
        <v>54</v>
      </c>
      <c r="C85" s="72">
        <f>G45</f>
        <v>0</v>
      </c>
      <c r="D85" s="140">
        <f>(C85/C89)</f>
        <v>0</v>
      </c>
      <c r="E85" s="145" t="s">
        <v>112</v>
      </c>
      <c r="F85" s="146">
        <v>0.8</v>
      </c>
      <c r="G85" s="76"/>
    </row>
    <row r="86" spans="1:7" ht="12" customHeight="1" x14ac:dyDescent="0.25">
      <c r="A86" s="79"/>
      <c r="B86" s="98" t="s">
        <v>29</v>
      </c>
      <c r="C86" s="72">
        <f>G56</f>
        <v>2573730</v>
      </c>
      <c r="D86" s="99">
        <f>(C86/C89)</f>
        <v>0.51244894759241699</v>
      </c>
      <c r="E86" s="70"/>
      <c r="F86" s="70"/>
      <c r="G86" s="76"/>
    </row>
    <row r="87" spans="1:7" ht="12" customHeight="1" x14ac:dyDescent="0.25">
      <c r="A87" s="79"/>
      <c r="B87" s="98" t="s">
        <v>55</v>
      </c>
      <c r="C87" s="73">
        <f>G64</f>
        <v>259520</v>
      </c>
      <c r="D87" s="99">
        <f>(C87/C89)</f>
        <v>5.1672378563090947E-2</v>
      </c>
      <c r="E87" s="75"/>
      <c r="F87" s="75"/>
      <c r="G87" s="76"/>
    </row>
    <row r="88" spans="1:7" ht="12" customHeight="1" x14ac:dyDescent="0.25">
      <c r="A88" s="79"/>
      <c r="B88" s="98" t="s">
        <v>56</v>
      </c>
      <c r="C88" s="73">
        <f>G67</f>
        <v>239162.5</v>
      </c>
      <c r="D88" s="99">
        <f>(C88/C89)</f>
        <v>4.7619047619047616E-2</v>
      </c>
      <c r="E88" s="75"/>
      <c r="F88" s="75"/>
      <c r="G88" s="76"/>
    </row>
    <row r="89" spans="1:7" ht="12.75" customHeight="1" thickBot="1" x14ac:dyDescent="0.3">
      <c r="A89" s="79"/>
      <c r="B89" s="100" t="s">
        <v>57</v>
      </c>
      <c r="C89" s="101">
        <f>SUM(C83:C88)</f>
        <v>5022412.5</v>
      </c>
      <c r="D89" s="102">
        <f>SUM(D83:D88)</f>
        <v>1</v>
      </c>
      <c r="E89" s="75"/>
      <c r="F89" s="75"/>
      <c r="G89" s="76"/>
    </row>
    <row r="90" spans="1:7" ht="12" customHeight="1" x14ac:dyDescent="0.25">
      <c r="A90" s="79"/>
      <c r="B90" s="94"/>
      <c r="C90" s="81"/>
      <c r="D90" s="81"/>
      <c r="E90" s="81"/>
      <c r="F90" s="81"/>
      <c r="G90" s="76"/>
    </row>
    <row r="91" spans="1:7" ht="12.75" customHeight="1" x14ac:dyDescent="0.25">
      <c r="A91" s="79"/>
      <c r="B91" s="95"/>
      <c r="C91" s="81"/>
      <c r="D91" s="81"/>
      <c r="E91" s="81"/>
      <c r="F91" s="81"/>
      <c r="G91" s="76"/>
    </row>
    <row r="92" spans="1:7" ht="12" customHeight="1" thickBot="1" x14ac:dyDescent="0.3">
      <c r="A92" s="69"/>
      <c r="B92" s="115"/>
      <c r="C92" s="116" t="s">
        <v>109</v>
      </c>
      <c r="D92" s="117"/>
      <c r="E92" s="118"/>
      <c r="F92" s="74"/>
      <c r="G92" s="76"/>
    </row>
    <row r="93" spans="1:7" ht="12" customHeight="1" x14ac:dyDescent="0.25">
      <c r="A93" s="79"/>
      <c r="B93" s="119" t="s">
        <v>108</v>
      </c>
      <c r="C93" s="139">
        <v>3800</v>
      </c>
      <c r="D93" s="120">
        <v>4125</v>
      </c>
      <c r="E93" s="121">
        <v>4500</v>
      </c>
      <c r="F93" s="114"/>
      <c r="G93" s="77"/>
    </row>
    <row r="94" spans="1:7" ht="12.75" customHeight="1" thickBot="1" x14ac:dyDescent="0.3">
      <c r="A94" s="79"/>
      <c r="B94" s="100" t="s">
        <v>110</v>
      </c>
      <c r="C94" s="101">
        <f>(G68/C93)</f>
        <v>1321.6875</v>
      </c>
      <c r="D94" s="101">
        <f>(G68/D93)</f>
        <v>1217.5545454545454</v>
      </c>
      <c r="E94" s="122">
        <f>(G68/E93)</f>
        <v>1116.0916666666667</v>
      </c>
      <c r="F94" s="114"/>
      <c r="G94" s="77"/>
    </row>
    <row r="95" spans="1:7" ht="15.6" customHeight="1" x14ac:dyDescent="0.25">
      <c r="A95" s="79"/>
      <c r="B95" s="105" t="s">
        <v>58</v>
      </c>
      <c r="C95" s="78"/>
      <c r="D95" s="78"/>
      <c r="E95" s="78"/>
      <c r="F95" s="78"/>
      <c r="G95" s="78"/>
    </row>
  </sheetData>
  <mergeCells count="9">
    <mergeCell ref="E9:F9"/>
    <mergeCell ref="E14:F14"/>
    <mergeCell ref="E15:F15"/>
    <mergeCell ref="B17:G17"/>
    <mergeCell ref="E82:F8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7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</vt:lpstr>
      <vt:lpstr>BOVINOS!Área_de_impresión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2022-06-17T11:41:20Z</cp:lastPrinted>
  <dcterms:created xsi:type="dcterms:W3CDTF">2020-11-27T12:49:26Z</dcterms:created>
  <dcterms:modified xsi:type="dcterms:W3CDTF">2022-06-22T15:55:59Z</dcterms:modified>
</cp:coreProperties>
</file>