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20490" windowHeight="715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7" i="1"/>
  <c r="G57" i="1" l="1"/>
  <c r="G52" i="1" l="1"/>
  <c r="G51" i="1"/>
  <c r="G32" i="1"/>
  <c r="G47" i="1"/>
  <c r="G49" i="1" l="1"/>
  <c r="G46" i="1"/>
  <c r="G45" i="1" l="1"/>
  <c r="G44" i="1"/>
  <c r="G48" i="1"/>
  <c r="G42" i="1" l="1"/>
  <c r="G39" i="1"/>
  <c r="C83" i="1" l="1"/>
  <c r="D80" i="1" s="1"/>
  <c r="G58" i="1"/>
  <c r="G41" i="1"/>
  <c r="G38" i="1"/>
  <c r="G31" i="1"/>
  <c r="G21" i="1"/>
  <c r="G12" i="1"/>
  <c r="G63" i="1" s="1"/>
  <c r="D77" i="1" l="1"/>
  <c r="D81" i="1"/>
  <c r="D82" i="1"/>
  <c r="G22" i="1"/>
  <c r="D79" i="1"/>
  <c r="G53" i="1"/>
  <c r="G33" i="1"/>
  <c r="D83" i="1" l="1"/>
  <c r="G60" i="1"/>
  <c r="G61" i="1" s="1"/>
  <c r="G62" i="1" s="1"/>
  <c r="D88" i="1" l="1"/>
  <c r="G64" i="1"/>
  <c r="C88" i="1"/>
  <c r="E88" i="1"/>
</calcChain>
</file>

<file path=xl/sharedStrings.xml><?xml version="1.0" encoding="utf-8"?>
<sst xmlns="http://schemas.openxmlformats.org/spreadsheetml/2006/main" count="144" uniqueCount="109">
  <si>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</si>
  <si>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</si>
  <si>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</si>
  <si>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</si>
  <si>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</si>
  <si>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</si>
  <si>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</si>
  <si>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</si>
  <si>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</si>
  <si>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</si>
  <si>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</si>
  <si>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</si>
  <si>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</si>
  <si>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</si>
  <si>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</si>
  <si>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</si>
  <si>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</si>
  <si>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</si>
  <si>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</si>
  <si>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</si>
  <si>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</si>
  <si>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</si>
  <si>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</si>
  <si>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</si>
  <si>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</si>
  <si>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</si>
  <si>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</si>
  <si>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</si>
  <si>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</si>
  <si>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</si>
  <si>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</si>
  <si>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</si>
  <si>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</si>
  <si>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</si>
  <si>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</si>
  <si>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</si>
  <si>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</si>
  <si>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</si>
  <si>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</si>
  <si>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</si>
  <si>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</si>
  <si>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</si>
  <si>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</si>
  <si>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</si>
  <si>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</si>
  <si>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</si>
  <si>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</si>
  <si>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</si>
  <si>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</si>
  <si>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</si>
  <si>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</si>
  <si>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</si>
  <si>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</si>
  <si>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</si>
  <si>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</si>
  <si>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</si>
  <si>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</si>
  <si>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</si>
  <si>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</si>
  <si>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</si>
  <si>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</si>
  <si>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</si>
  <si>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</si>
  <si>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</si>
  <si>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</si>
  <si>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</si>
  <si>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No hay</t>
  </si>
  <si>
    <t>CUIDADOS REBAÑO</t>
  </si>
  <si>
    <t>Abril-Abril</t>
  </si>
  <si>
    <t>Mayo y Agosto</t>
  </si>
  <si>
    <t>Aplicar Fertilizante</t>
  </si>
  <si>
    <t>Urea</t>
  </si>
  <si>
    <t>SFT</t>
  </si>
  <si>
    <t>ALIMENTACION</t>
  </si>
  <si>
    <t>Agosto-Septiembre</t>
  </si>
  <si>
    <t>Fardos</t>
  </si>
  <si>
    <t>Pradera Suplementaria</t>
  </si>
  <si>
    <t>Un</t>
  </si>
  <si>
    <t>Mayo-Septiembre</t>
  </si>
  <si>
    <t>ha</t>
  </si>
  <si>
    <t>Julio-Septiembre</t>
  </si>
  <si>
    <t>SANIDAD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</si>
  <si>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</si>
  <si>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</si>
  <si>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</si>
  <si>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</si>
  <si>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</si>
  <si>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</si>
  <si>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</si>
  <si>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</si>
  <si>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</si>
  <si>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</si>
  <si>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</si>
  <si>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</si>
  <si>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</si>
  <si>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</si>
  <si>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</si>
  <si>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Dósis</t>
  </si>
  <si>
    <t>Octubre-Noviembre</t>
  </si>
  <si>
    <t>Mantención Cercos</t>
  </si>
  <si>
    <t>Noviembre-Enero</t>
  </si>
  <si>
    <t>Abril de 2023</t>
  </si>
  <si>
    <t>PRECIO ESPERADO ($/kg)</t>
  </si>
  <si>
    <t>Cunco</t>
  </si>
  <si>
    <t>Cunco, Melipeuco</t>
  </si>
  <si>
    <t>ESCENARIOS COSTO UNITARIO  ($/kilo de carne)</t>
  </si>
  <si>
    <t>Rendimiento (Kg. carne/há)</t>
  </si>
  <si>
    <t>$/há</t>
  </si>
  <si>
    <t>Costo unitario ($/Kg de carne)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</si>
</sst>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H8" sqref="H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5703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60</v>
      </c>
      <c r="D9" s="112"/>
      <c r="E9" s="159" t="s">
        <v>63</v>
      </c>
      <c r="F9" s="160"/>
      <c r="G9" s="82">
        <v>800</v>
      </c>
    </row>
    <row r="10" spans="1:7" ht="38.25" customHeight="1" x14ac:dyDescent="0.25">
      <c r="A10" s="36"/>
      <c r="B10" s="74" t="s">
        <v>61</v>
      </c>
      <c r="C10" s="75" t="s">
        <v>62</v>
      </c>
      <c r="D10" s="112"/>
      <c r="E10" s="157" t="s">
        <v>1</v>
      </c>
      <c r="F10" s="158"/>
      <c r="G10" s="79" t="s">
        <v>101</v>
      </c>
    </row>
    <row r="11" spans="1:7" ht="18" customHeight="1" x14ac:dyDescent="0.25">
      <c r="A11" s="36"/>
      <c r="B11" s="74" t="s">
        <v>2</v>
      </c>
      <c r="C11" s="76" t="s">
        <v>3</v>
      </c>
      <c r="D11" s="112"/>
      <c r="E11" s="157" t="s">
        <v>102</v>
      </c>
      <c r="F11" s="158"/>
      <c r="G11" s="82">
        <v>2400</v>
      </c>
    </row>
    <row r="12" spans="1:7" ht="11.25" customHeight="1" x14ac:dyDescent="0.25">
      <c r="A12" s="36"/>
      <c r="B12" s="74" t="s">
        <v>4</v>
      </c>
      <c r="C12" s="77" t="s">
        <v>64</v>
      </c>
      <c r="D12" s="112"/>
      <c r="E12" s="109" t="s">
        <v>5</v>
      </c>
      <c r="F12" s="110"/>
      <c r="G12" s="80">
        <f>(G9*G11)</f>
        <v>1920000</v>
      </c>
    </row>
    <row r="13" spans="1:7" ht="11.25" customHeight="1" x14ac:dyDescent="0.25">
      <c r="A13" s="36"/>
      <c r="B13" s="74" t="s">
        <v>6</v>
      </c>
      <c r="C13" s="76" t="s">
        <v>103</v>
      </c>
      <c r="D13" s="112"/>
      <c r="E13" s="157" t="s">
        <v>7</v>
      </c>
      <c r="F13" s="158"/>
      <c r="G13" s="79" t="s">
        <v>65</v>
      </c>
    </row>
    <row r="14" spans="1:7" ht="13.5" customHeight="1" x14ac:dyDescent="0.25">
      <c r="A14" s="36"/>
      <c r="B14" s="74" t="s">
        <v>8</v>
      </c>
      <c r="C14" s="76" t="s">
        <v>104</v>
      </c>
      <c r="D14" s="112"/>
      <c r="E14" s="157" t="s">
        <v>9</v>
      </c>
      <c r="F14" s="158"/>
      <c r="G14" s="79" t="s">
        <v>101</v>
      </c>
    </row>
    <row r="15" spans="1:7" ht="25.5" customHeight="1" x14ac:dyDescent="0.25">
      <c r="A15" s="36"/>
      <c r="B15" s="74" t="s">
        <v>10</v>
      </c>
      <c r="C15" s="78">
        <v>44713</v>
      </c>
      <c r="D15" s="112"/>
      <c r="E15" s="161" t="s">
        <v>11</v>
      </c>
      <c r="F15" s="162"/>
      <c r="G15" s="81" t="s">
        <v>66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7"/>
      <c r="B21" s="108" t="s">
        <v>67</v>
      </c>
      <c r="C21" s="8" t="s">
        <v>20</v>
      </c>
      <c r="D21" s="83">
        <v>3.6</v>
      </c>
      <c r="E21" s="5" t="s">
        <v>68</v>
      </c>
      <c r="F21" s="6">
        <v>30000</v>
      </c>
      <c r="G21" s="6">
        <f>(D21*F21)</f>
        <v>108000</v>
      </c>
    </row>
    <row r="22" spans="1:7" ht="12.75" customHeight="1" x14ac:dyDescent="0.25">
      <c r="A22" s="7"/>
      <c r="B22" s="9" t="s">
        <v>21</v>
      </c>
      <c r="C22" s="10"/>
      <c r="D22" s="96"/>
      <c r="E22" s="96"/>
      <c r="F22" s="96"/>
      <c r="G22" s="97">
        <f>SUM(G21:G21)</f>
        <v>108000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7"/>
      <c r="B31" s="108" t="s">
        <v>70</v>
      </c>
      <c r="C31" s="8" t="s">
        <v>25</v>
      </c>
      <c r="D31" s="83">
        <v>0.2</v>
      </c>
      <c r="E31" s="5" t="s">
        <v>69</v>
      </c>
      <c r="F31" s="6">
        <v>150000</v>
      </c>
      <c r="G31" s="6">
        <f t="shared" ref="G31" si="0">(D31*F31)</f>
        <v>30000</v>
      </c>
    </row>
    <row r="32" spans="1:7" ht="12.75" customHeight="1" x14ac:dyDescent="0.25">
      <c r="A32" s="7"/>
      <c r="B32" s="108" t="s">
        <v>93</v>
      </c>
      <c r="C32" s="8" t="s">
        <v>25</v>
      </c>
      <c r="D32" s="83">
        <v>0.1</v>
      </c>
      <c r="E32" s="5" t="s">
        <v>26</v>
      </c>
      <c r="F32" s="6">
        <v>150000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4"/>
      <c r="E33" s="84"/>
      <c r="F33" s="84"/>
      <c r="G33" s="85">
        <f>SUM(G31:G32)</f>
        <v>45000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71</v>
      </c>
      <c r="C38" s="16" t="s">
        <v>33</v>
      </c>
      <c r="D38" s="17">
        <v>100</v>
      </c>
      <c r="E38" s="104" t="s">
        <v>74</v>
      </c>
      <c r="F38" s="18">
        <v>1700</v>
      </c>
      <c r="G38" s="18">
        <f>(D38*F38)</f>
        <v>170000</v>
      </c>
    </row>
    <row r="39" spans="1:11" ht="12.75" customHeight="1" x14ac:dyDescent="0.25">
      <c r="A39" s="7"/>
      <c r="B39" s="109" t="s">
        <v>72</v>
      </c>
      <c r="C39" s="20" t="s">
        <v>33</v>
      </c>
      <c r="D39" s="110">
        <v>100</v>
      </c>
      <c r="E39" s="105" t="s">
        <v>26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73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75</v>
      </c>
      <c r="C41" s="16" t="s">
        <v>77</v>
      </c>
      <c r="D41" s="17">
        <v>25</v>
      </c>
      <c r="E41" s="104" t="s">
        <v>78</v>
      </c>
      <c r="F41" s="18">
        <v>3500</v>
      </c>
      <c r="G41" s="18">
        <f>(D41*F41)</f>
        <v>87500</v>
      </c>
    </row>
    <row r="42" spans="1:11" ht="12.75" customHeight="1" x14ac:dyDescent="0.25">
      <c r="A42" s="7"/>
      <c r="B42" s="109" t="s">
        <v>76</v>
      </c>
      <c r="C42" s="20" t="s">
        <v>79</v>
      </c>
      <c r="D42" s="110">
        <v>0.2</v>
      </c>
      <c r="E42" s="105" t="s">
        <v>80</v>
      </c>
      <c r="F42" s="18">
        <v>750000</v>
      </c>
      <c r="G42" s="18">
        <f>D42*F42</f>
        <v>150000</v>
      </c>
    </row>
    <row r="43" spans="1:11" ht="12.75" customHeight="1" x14ac:dyDescent="0.25">
      <c r="A43" s="7"/>
      <c r="B43" s="19" t="s">
        <v>81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82</v>
      </c>
      <c r="C44" s="16" t="s">
        <v>97</v>
      </c>
      <c r="D44" s="17">
        <v>4</v>
      </c>
      <c r="E44" s="104" t="s">
        <v>90</v>
      </c>
      <c r="F44" s="18">
        <v>370</v>
      </c>
      <c r="G44" s="18">
        <f t="shared" ref="G44:G49" si="1">D44*F44</f>
        <v>1480</v>
      </c>
    </row>
    <row r="45" spans="1:11" ht="12.75" customHeight="1" x14ac:dyDescent="0.25">
      <c r="A45" s="7"/>
      <c r="B45" s="109" t="s">
        <v>83</v>
      </c>
      <c r="C45" s="20" t="s">
        <v>97</v>
      </c>
      <c r="D45" s="110">
        <v>4</v>
      </c>
      <c r="E45" s="105" t="s">
        <v>90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84</v>
      </c>
      <c r="C46" s="68" t="s">
        <v>97</v>
      </c>
      <c r="D46" s="69">
        <v>4</v>
      </c>
      <c r="E46" s="106" t="s">
        <v>90</v>
      </c>
      <c r="F46" s="70">
        <v>200</v>
      </c>
      <c r="G46" s="70">
        <f t="shared" si="1"/>
        <v>800</v>
      </c>
    </row>
    <row r="47" spans="1:11" ht="12.75" customHeight="1" x14ac:dyDescent="0.25">
      <c r="A47" s="7"/>
      <c r="B47" s="71" t="s">
        <v>88</v>
      </c>
      <c r="C47" s="68" t="s">
        <v>77</v>
      </c>
      <c r="D47" s="69">
        <v>2</v>
      </c>
      <c r="E47" s="106" t="s">
        <v>91</v>
      </c>
      <c r="F47" s="70">
        <v>2200</v>
      </c>
      <c r="G47" s="70">
        <f t="shared" si="1"/>
        <v>4400</v>
      </c>
    </row>
    <row r="48" spans="1:11" ht="12.75" customHeight="1" x14ac:dyDescent="0.25">
      <c r="A48" s="7"/>
      <c r="B48" s="71" t="s">
        <v>85</v>
      </c>
      <c r="C48" s="68" t="s">
        <v>77</v>
      </c>
      <c r="D48" s="69">
        <v>2</v>
      </c>
      <c r="E48" s="106" t="s">
        <v>89</v>
      </c>
      <c r="F48" s="70">
        <v>2800</v>
      </c>
      <c r="G48" s="70">
        <f t="shared" si="1"/>
        <v>5600</v>
      </c>
    </row>
    <row r="49" spans="1:7" ht="12.75" customHeight="1" x14ac:dyDescent="0.25">
      <c r="A49" s="7"/>
      <c r="B49" s="71" t="s">
        <v>86</v>
      </c>
      <c r="C49" s="68"/>
      <c r="D49" s="69">
        <v>2</v>
      </c>
      <c r="E49" s="106" t="s">
        <v>92</v>
      </c>
      <c r="F49" s="70">
        <v>1500</v>
      </c>
      <c r="G49" s="70">
        <f t="shared" si="1"/>
        <v>3000</v>
      </c>
    </row>
    <row r="50" spans="1:7" ht="12.75" customHeight="1" x14ac:dyDescent="0.25">
      <c r="A50" s="7"/>
      <c r="B50" s="72" t="s">
        <v>94</v>
      </c>
      <c r="C50" s="68"/>
      <c r="D50" s="69"/>
      <c r="E50" s="106"/>
      <c r="F50" s="70"/>
      <c r="G50" s="70"/>
    </row>
    <row r="51" spans="1:7" ht="12.75" customHeight="1" x14ac:dyDescent="0.25">
      <c r="A51" s="7"/>
      <c r="B51" s="71" t="s">
        <v>95</v>
      </c>
      <c r="C51" s="68" t="s">
        <v>96</v>
      </c>
      <c r="D51" s="69">
        <v>0.2</v>
      </c>
      <c r="E51" s="106" t="s">
        <v>26</v>
      </c>
      <c r="F51" s="70">
        <v>43000</v>
      </c>
      <c r="G51" s="70">
        <f>D51*F51</f>
        <v>8600</v>
      </c>
    </row>
    <row r="52" spans="1:7" ht="12.75" customHeight="1" x14ac:dyDescent="0.25">
      <c r="A52" s="7"/>
      <c r="B52" s="21" t="s">
        <v>87</v>
      </c>
      <c r="C52" s="22" t="s">
        <v>77</v>
      </c>
      <c r="D52" s="23">
        <v>2</v>
      </c>
      <c r="E52" s="107" t="s">
        <v>98</v>
      </c>
      <c r="F52" s="24">
        <v>20000</v>
      </c>
      <c r="G52" s="24">
        <f>D52*F52</f>
        <v>40000</v>
      </c>
    </row>
    <row r="53" spans="1:7" ht="13.5" customHeight="1" x14ac:dyDescent="0.25">
      <c r="A53" s="4"/>
      <c r="B53" s="11" t="s">
        <v>34</v>
      </c>
      <c r="C53" s="12"/>
      <c r="D53" s="12"/>
      <c r="E53" s="12"/>
      <c r="F53" s="148"/>
      <c r="G53" s="13">
        <f>SUM(G37:G52)</f>
        <v>605380</v>
      </c>
    </row>
    <row r="54" spans="1:7" ht="12" customHeight="1" x14ac:dyDescent="0.25">
      <c r="A54" s="2"/>
      <c r="B54" s="137"/>
      <c r="C54" s="138"/>
      <c r="D54" s="138"/>
      <c r="E54" s="149"/>
      <c r="F54" s="144"/>
      <c r="G54" s="144"/>
    </row>
    <row r="55" spans="1:7" ht="12" customHeight="1" x14ac:dyDescent="0.25">
      <c r="A55" s="4"/>
      <c r="B55" s="127" t="s">
        <v>35</v>
      </c>
      <c r="C55" s="128"/>
      <c r="D55" s="145"/>
      <c r="E55" s="145"/>
      <c r="F55" s="146"/>
      <c r="G55" s="146"/>
    </row>
    <row r="56" spans="1:7" ht="24" customHeight="1" x14ac:dyDescent="0.25">
      <c r="A56" s="4"/>
      <c r="B56" s="141" t="s">
        <v>36</v>
      </c>
      <c r="C56" s="147" t="s">
        <v>30</v>
      </c>
      <c r="D56" s="147" t="s">
        <v>31</v>
      </c>
      <c r="E56" s="141" t="s">
        <v>17</v>
      </c>
      <c r="F56" s="147" t="s">
        <v>18</v>
      </c>
      <c r="G56" s="141" t="s">
        <v>19</v>
      </c>
    </row>
    <row r="57" spans="1:7" ht="12.75" customHeight="1" x14ac:dyDescent="0.25">
      <c r="A57" s="7"/>
      <c r="B57" s="108" t="s">
        <v>99</v>
      </c>
      <c r="C57" s="16" t="s">
        <v>15</v>
      </c>
      <c r="D57" s="98">
        <v>1</v>
      </c>
      <c r="E57" s="5" t="s">
        <v>100</v>
      </c>
      <c r="F57" s="98">
        <v>100000</v>
      </c>
      <c r="G57" s="98">
        <f>D57*F57</f>
        <v>100000</v>
      </c>
    </row>
    <row r="58" spans="1:7" ht="13.5" customHeight="1" x14ac:dyDescent="0.25">
      <c r="A58" s="4"/>
      <c r="B58" s="150" t="s">
        <v>37</v>
      </c>
      <c r="C58" s="151"/>
      <c r="D58" s="152"/>
      <c r="E58" s="152"/>
      <c r="F58" s="152"/>
      <c r="G58" s="99">
        <f>SUM(G57)</f>
        <v>100000</v>
      </c>
    </row>
    <row r="59" spans="1:7" ht="12" customHeight="1" x14ac:dyDescent="0.25">
      <c r="A59" s="2"/>
      <c r="B59" s="153"/>
      <c r="C59" s="153"/>
      <c r="D59" s="153"/>
      <c r="E59" s="153"/>
      <c r="F59" s="154"/>
      <c r="G59" s="154"/>
    </row>
    <row r="60" spans="1:7" ht="12" customHeight="1" x14ac:dyDescent="0.25">
      <c r="A60" s="36"/>
      <c r="B60" s="86" t="s">
        <v>38</v>
      </c>
      <c r="C60" s="87"/>
      <c r="D60" s="87"/>
      <c r="E60" s="87"/>
      <c r="F60" s="87"/>
      <c r="G60" s="100">
        <f>G22+G33+G53+G58</f>
        <v>858380</v>
      </c>
    </row>
    <row r="61" spans="1:7" ht="12" customHeight="1" x14ac:dyDescent="0.25">
      <c r="A61" s="36"/>
      <c r="B61" s="88" t="s">
        <v>39</v>
      </c>
      <c r="C61" s="89"/>
      <c r="D61" s="89"/>
      <c r="E61" s="89"/>
      <c r="F61" s="89"/>
      <c r="G61" s="101">
        <f>G60*0.05</f>
        <v>42919</v>
      </c>
    </row>
    <row r="62" spans="1:7" ht="12" customHeight="1" x14ac:dyDescent="0.25">
      <c r="A62" s="36"/>
      <c r="B62" s="90" t="s">
        <v>40</v>
      </c>
      <c r="C62" s="91"/>
      <c r="D62" s="91"/>
      <c r="E62" s="91"/>
      <c r="F62" s="91"/>
      <c r="G62" s="102">
        <f>G61+G60</f>
        <v>901299</v>
      </c>
    </row>
    <row r="63" spans="1:7" ht="12" customHeight="1" x14ac:dyDescent="0.25">
      <c r="A63" s="36"/>
      <c r="B63" s="88" t="s">
        <v>41</v>
      </c>
      <c r="C63" s="89"/>
      <c r="D63" s="89"/>
      <c r="E63" s="89"/>
      <c r="F63" s="89"/>
      <c r="G63" s="101">
        <f>G12</f>
        <v>1920000</v>
      </c>
    </row>
    <row r="64" spans="1:7" ht="12" customHeight="1" x14ac:dyDescent="0.25">
      <c r="A64" s="36"/>
      <c r="B64" s="92" t="s">
        <v>42</v>
      </c>
      <c r="C64" s="93"/>
      <c r="D64" s="93"/>
      <c r="E64" s="93"/>
      <c r="F64" s="93"/>
      <c r="G64" s="103">
        <f>G63-G62</f>
        <v>1018701</v>
      </c>
    </row>
    <row r="65" spans="1:7" ht="12" customHeight="1" x14ac:dyDescent="0.25">
      <c r="A65" s="36"/>
      <c r="B65" s="37" t="s">
        <v>43</v>
      </c>
      <c r="C65" s="38"/>
      <c r="D65" s="38"/>
      <c r="E65" s="38"/>
      <c r="F65" s="38"/>
      <c r="G65" s="33"/>
    </row>
    <row r="66" spans="1:7" ht="12.75" customHeight="1" thickBot="1" x14ac:dyDescent="0.3">
      <c r="A66" s="36"/>
      <c r="B66" s="39"/>
      <c r="C66" s="38"/>
      <c r="D66" s="38"/>
      <c r="E66" s="38"/>
      <c r="F66" s="38"/>
      <c r="G66" s="33"/>
    </row>
    <row r="67" spans="1:7" ht="12" customHeight="1" x14ac:dyDescent="0.25">
      <c r="A67" s="36"/>
      <c r="B67" s="51" t="s">
        <v>44</v>
      </c>
      <c r="C67" s="52"/>
      <c r="D67" s="52"/>
      <c r="E67" s="52"/>
      <c r="F67" s="53"/>
      <c r="G67" s="33"/>
    </row>
    <row r="68" spans="1:7" ht="12" customHeight="1" x14ac:dyDescent="0.25">
      <c r="A68" s="36"/>
      <c r="B68" s="54" t="s">
        <v>45</v>
      </c>
      <c r="C68" s="35"/>
      <c r="D68" s="35"/>
      <c r="E68" s="35"/>
      <c r="F68" s="55"/>
      <c r="G68" s="33"/>
    </row>
    <row r="69" spans="1:7" ht="12" customHeight="1" x14ac:dyDescent="0.25">
      <c r="A69" s="36"/>
      <c r="B69" s="54" t="s">
        <v>46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47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48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49</v>
      </c>
      <c r="C72" s="35"/>
      <c r="D72" s="35"/>
      <c r="E72" s="35"/>
      <c r="F72" s="55"/>
      <c r="G72" s="33"/>
    </row>
    <row r="73" spans="1:7" ht="12.75" customHeight="1" thickBot="1" x14ac:dyDescent="0.3">
      <c r="A73" s="36"/>
      <c r="B73" s="56" t="s">
        <v>50</v>
      </c>
      <c r="C73" s="57"/>
      <c r="D73" s="57"/>
      <c r="E73" s="57"/>
      <c r="F73" s="58"/>
      <c r="G73" s="33"/>
    </row>
    <row r="74" spans="1:7" ht="12.75" customHeight="1" x14ac:dyDescent="0.25">
      <c r="A74" s="36"/>
      <c r="B74" s="49"/>
      <c r="C74" s="35"/>
      <c r="D74" s="35"/>
      <c r="E74" s="35"/>
      <c r="F74" s="35"/>
      <c r="G74" s="33"/>
    </row>
    <row r="75" spans="1:7" ht="15" customHeight="1" thickBot="1" x14ac:dyDescent="0.3">
      <c r="A75" s="36"/>
      <c r="B75" s="155" t="s">
        <v>51</v>
      </c>
      <c r="C75" s="156"/>
      <c r="D75" s="48"/>
      <c r="E75" s="26"/>
      <c r="F75" s="26"/>
      <c r="G75" s="33"/>
    </row>
    <row r="76" spans="1:7" ht="12" customHeight="1" x14ac:dyDescent="0.25">
      <c r="A76" s="36"/>
      <c r="B76" s="41" t="s">
        <v>36</v>
      </c>
      <c r="C76" s="27" t="s">
        <v>107</v>
      </c>
      <c r="D76" s="42" t="s">
        <v>52</v>
      </c>
      <c r="E76" s="26"/>
      <c r="F76" s="26"/>
      <c r="G76" s="33"/>
    </row>
    <row r="77" spans="1:7" ht="12" customHeight="1" x14ac:dyDescent="0.25">
      <c r="A77" s="36"/>
      <c r="B77" s="43" t="s">
        <v>53</v>
      </c>
      <c r="C77" s="28">
        <f>G22</f>
        <v>108000</v>
      </c>
      <c r="D77" s="44">
        <f>(C77/C83)</f>
        <v>0.11982704962504119</v>
      </c>
      <c r="E77" s="26"/>
      <c r="F77" s="26"/>
      <c r="G77" s="33"/>
    </row>
    <row r="78" spans="1:7" ht="12" customHeight="1" x14ac:dyDescent="0.25">
      <c r="A78" s="36"/>
      <c r="B78" s="43" t="s">
        <v>54</v>
      </c>
      <c r="C78" s="29">
        <v>0</v>
      </c>
      <c r="D78" s="44">
        <v>0</v>
      </c>
      <c r="E78" s="26"/>
      <c r="F78" s="26"/>
      <c r="G78" s="33"/>
    </row>
    <row r="79" spans="1:7" ht="12" customHeight="1" x14ac:dyDescent="0.25">
      <c r="A79" s="36"/>
      <c r="B79" s="43" t="s">
        <v>55</v>
      </c>
      <c r="C79" s="28">
        <f>G33</f>
        <v>45000</v>
      </c>
      <c r="D79" s="44">
        <f>(C79/C83)</f>
        <v>4.9927937343767166E-2</v>
      </c>
      <c r="E79" s="26"/>
      <c r="F79" s="26"/>
      <c r="G79" s="33"/>
    </row>
    <row r="80" spans="1:7" ht="12" customHeight="1" x14ac:dyDescent="0.25">
      <c r="A80" s="36"/>
      <c r="B80" s="43" t="s">
        <v>29</v>
      </c>
      <c r="C80" s="28">
        <f>G53</f>
        <v>605380</v>
      </c>
      <c r="D80" s="44">
        <f>(C80/C83)</f>
        <v>0.67167499353710591</v>
      </c>
      <c r="E80" s="26"/>
      <c r="F80" s="26"/>
      <c r="G80" s="33"/>
    </row>
    <row r="81" spans="1:7" ht="12" customHeight="1" x14ac:dyDescent="0.25">
      <c r="A81" s="36"/>
      <c r="B81" s="43" t="s">
        <v>56</v>
      </c>
      <c r="C81" s="30">
        <f>G58</f>
        <v>100000</v>
      </c>
      <c r="D81" s="44">
        <f>(C81/C83)</f>
        <v>0.11095097187503813</v>
      </c>
      <c r="E81" s="32"/>
      <c r="F81" s="32"/>
      <c r="G81" s="33"/>
    </row>
    <row r="82" spans="1:7" ht="12" customHeight="1" x14ac:dyDescent="0.25">
      <c r="A82" s="36"/>
      <c r="B82" s="43" t="s">
        <v>57</v>
      </c>
      <c r="C82" s="30">
        <f>G61</f>
        <v>42919</v>
      </c>
      <c r="D82" s="44">
        <f>(C82/C83)</f>
        <v>4.7619047619047616E-2</v>
      </c>
      <c r="E82" s="32"/>
      <c r="F82" s="32"/>
      <c r="G82" s="33"/>
    </row>
    <row r="83" spans="1:7" ht="12.75" customHeight="1" thickBot="1" x14ac:dyDescent="0.3">
      <c r="A83" s="36"/>
      <c r="B83" s="45" t="s">
        <v>58</v>
      </c>
      <c r="C83" s="46">
        <f>SUM(C77:C82)</f>
        <v>901299</v>
      </c>
      <c r="D83" s="47">
        <f>SUM(D77:D82)</f>
        <v>1</v>
      </c>
      <c r="E83" s="32"/>
      <c r="F83" s="32"/>
      <c r="G83" s="33"/>
    </row>
    <row r="84" spans="1:7" ht="12" customHeight="1" x14ac:dyDescent="0.25">
      <c r="A84" s="36"/>
      <c r="B84" s="39"/>
      <c r="C84" s="38"/>
      <c r="D84" s="38"/>
      <c r="E84" s="38"/>
      <c r="F84" s="38"/>
      <c r="G84" s="33"/>
    </row>
    <row r="85" spans="1:7" ht="12.75" customHeight="1" x14ac:dyDescent="0.25">
      <c r="A85" s="36"/>
      <c r="B85" s="40"/>
      <c r="C85" s="38"/>
      <c r="D85" s="38"/>
      <c r="E85" s="38"/>
      <c r="F85" s="38"/>
      <c r="G85" s="33"/>
    </row>
    <row r="86" spans="1:7" ht="12" customHeight="1" thickBot="1" x14ac:dyDescent="0.3">
      <c r="A86" s="25"/>
      <c r="B86" s="60"/>
      <c r="C86" s="61" t="s">
        <v>105</v>
      </c>
      <c r="D86" s="62"/>
      <c r="E86" s="63"/>
      <c r="F86" s="31"/>
      <c r="G86" s="33"/>
    </row>
    <row r="87" spans="1:7" ht="24" customHeight="1" x14ac:dyDescent="0.25">
      <c r="A87" s="36"/>
      <c r="B87" s="94" t="s">
        <v>106</v>
      </c>
      <c r="C87" s="64">
        <v>700</v>
      </c>
      <c r="D87" s="64">
        <v>800</v>
      </c>
      <c r="E87" s="65">
        <v>900</v>
      </c>
      <c r="F87" s="59"/>
      <c r="G87" s="34"/>
    </row>
    <row r="88" spans="1:7" ht="30.75" customHeight="1" thickBot="1" x14ac:dyDescent="0.3">
      <c r="A88" s="36"/>
      <c r="B88" s="95" t="s">
        <v>108</v>
      </c>
      <c r="C88" s="46">
        <f>(G62/C87)</f>
        <v>1287.57</v>
      </c>
      <c r="D88" s="46">
        <f>(G62/D87)</f>
        <v>1126.62375</v>
      </c>
      <c r="E88" s="66">
        <f>(G62/E87)</f>
        <v>1001.4433333333334</v>
      </c>
      <c r="F88" s="59"/>
      <c r="G88" s="34"/>
    </row>
    <row r="89" spans="1:7" ht="15.6" customHeight="1" x14ac:dyDescent="0.25">
      <c r="A89" s="36"/>
      <c r="B89" s="50" t="s">
        <v>59</v>
      </c>
      <c r="C89" s="35"/>
      <c r="D89" s="35"/>
      <c r="E89" s="35"/>
      <c r="F89" s="35"/>
      <c r="G89" s="3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2022-07-05T22:00:27Z</dcterms:modified>
</cp:coreProperties>
</file>