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7e9\AC\Temp\"/>
    </mc:Choice>
  </mc:AlternateContent>
  <xr:revisionPtr revIDLastSave="10" documentId="8_{71F2BB4B-B9BF-4C4B-8F9F-FD995EAE2699}" xr6:coauthVersionLast="47" xr6:coauthVersionMax="47" xr10:uidLastSave="{9FB218E6-E2FE-4073-804E-1D851E6909A3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55" i="1"/>
  <c r="C80" i="1" s="1"/>
  <c r="C78" i="1"/>
  <c r="C77" i="1"/>
  <c r="G60" i="1"/>
  <c r="G49" i="1"/>
  <c r="G48" i="1"/>
  <c r="G47" i="1"/>
  <c r="G46" i="1"/>
  <c r="G45" i="1"/>
  <c r="G44" i="1"/>
  <c r="G43" i="1"/>
  <c r="G42" i="1"/>
  <c r="G40" i="1"/>
  <c r="G24" i="1"/>
  <c r="G50" i="1"/>
  <c r="C79" i="1"/>
  <c r="C76" i="1"/>
  <c r="G57" i="1"/>
  <c r="G58" i="1"/>
  <c r="C81" i="1" s="1"/>
  <c r="C82" i="1" s="1"/>
  <c r="G59" i="1"/>
  <c r="G61" i="1"/>
  <c r="D80" i="1"/>
  <c r="D79" i="1"/>
  <c r="D78" i="1"/>
  <c r="D81" i="1"/>
  <c r="D76" i="1"/>
  <c r="D82" i="1"/>
</calcChain>
</file>

<file path=xl/sharedStrings.xml><?xml version="1.0" encoding="utf-8"?>
<sst xmlns="http://schemas.openxmlformats.org/spreadsheetml/2006/main" count="135" uniqueCount="101">
  <si>
    <t>RUBRO O CULTIVO</t>
  </si>
  <si>
    <t xml:space="preserve">PRODUCCION CAPRINA LECHERA </t>
  </si>
  <si>
    <t>RENDIMIENTO (Quesos/año)</t>
  </si>
  <si>
    <t>SISTEMA DE PRODUCCION</t>
  </si>
  <si>
    <t>EXTENSIVO</t>
  </si>
  <si>
    <t>Fecha Estimada precio venta</t>
  </si>
  <si>
    <t>NOV-DIC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</si>
  <si>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</si>
  <si>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</si>
  <si>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</si>
  <si>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</si>
  <si>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</si>
  <si>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</si>
  <si>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</si>
  <si>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</si>
  <si>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</si>
  <si>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</si>
  <si>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</si>
  <si>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TODAS LAS COMUNAS</t>
  </si>
  <si>
    <t>FECHA DE COSECHA</t>
  </si>
  <si>
    <t>AGO-DIC</t>
  </si>
  <si>
    <t>FECHA PRECIO INSUMOS</t>
  </si>
  <si>
    <t>CONTINGENCIA</t>
  </si>
  <si>
    <t>SEQUIA</t>
  </si>
  <si>
    <t xml:space="preserve">       COSTOS DIRECTOS DE PRODUCCIÓN CAPRINA LECHERA PARA LA ELABORACION DE QUESO DE CABRA CON  10 CABRAS RAZA MIXTA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</si>
  <si>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</si>
  <si>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</si>
  <si>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</si>
  <si>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</si>
  <si>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</si>
  <si>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</si>
  <si>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</si>
  <si>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ALIMENTACIÓN</t>
  </si>
  <si>
    <t>JH</t>
  </si>
  <si>
    <t>ANUAL</t>
  </si>
  <si>
    <t>MANEJO SANITARIO</t>
  </si>
  <si>
    <t>Otoño-primavera</t>
  </si>
  <si>
    <t>ELABORACIÓN DE QUESO</t>
  </si>
  <si>
    <t>Primavera- verano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</si>
  <si>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</si>
  <si>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</si>
  <si>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</si>
  <si>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</si>
  <si>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</si>
  <si>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</si>
  <si>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</t>
  </si>
  <si>
    <t>CANTIDAD (kg/I/u)</t>
  </si>
  <si>
    <t>SUBTOTAL ($)</t>
  </si>
  <si>
    <t>DIC - MAR</t>
  </si>
  <si>
    <t>FARMACOS</t>
  </si>
  <si>
    <t>Antiparasitarios y vacunas</t>
  </si>
  <si>
    <t>DOSIS ANIMAL</t>
  </si>
  <si>
    <t>Otoño- primavera</t>
  </si>
  <si>
    <t>OTROS</t>
  </si>
  <si>
    <t>BOTIQUIN</t>
  </si>
  <si>
    <t>FERMENTOS LÁCTICOS</t>
  </si>
  <si>
    <t>Gr</t>
  </si>
  <si>
    <t>Primavera-verano</t>
  </si>
  <si>
    <t>CUAJO</t>
  </si>
  <si>
    <t>NaCL</t>
  </si>
  <si>
    <t>Gr/kg</t>
  </si>
  <si>
    <t>Ca CL2</t>
  </si>
  <si>
    <t>CERA SELLADO</t>
  </si>
  <si>
    <t>ETIQUETA</t>
  </si>
  <si>
    <t>U</t>
  </si>
  <si>
    <t>GAS</t>
  </si>
  <si>
    <t>kg/kg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</si>
  <si>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</si>
  <si>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</si>
  <si>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</si>
  <si>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</si>
  <si>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</si>
  <si>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</si>
  <si>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</si>
  <si>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</si>
  <si>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</si>
  <si>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</si>
  <si>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</si>
  <si>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  Precios de insumos y productos se expresan con IVA.</t>
  </si>
  <si>
    <t>2.  Precio de Insumos corresponde a  precios  colocados en el predio</t>
  </si>
  <si>
    <t>3.  Precio esperado por ventas corresponde a precio colocado en el domicilio del comprador, ( incluye Ingreso a feria)</t>
  </si>
  <si>
    <t>4.  Los insumos aplicados (tipo y dosis) son referenciales y deben correspoder al territorio en particular</t>
  </si>
  <si>
    <t>5.  El rendimiento esta expresado en (Quesos/Año) en donde la unidad pesa 1 Kg</t>
  </si>
  <si>
    <t xml:space="preserve">6.  La produccion diaria por animal esta considerada en base a un promedio de 1.5 lts/dia de leche por un periodo de 300 dias anuales. </t>
  </si>
  <si>
    <t>7.  El rendimiento se calculo considerando que con 1000 lts de leche se obtienen 142 Kg de queso  -  Meneses R.,(2017) Manual de produccion caprina La Serena: Boletin INIA</t>
  </si>
  <si>
    <t>8.  La ficha fue elaborada en base a los costos de produccion de 10 cabras  mixtas ( criollas,criollas con cruza de razas lecheras introducidas y de razas lecheras )</t>
  </si>
  <si>
    <t>COMPOSICION COSTOS DE PRODUCCION</t>
  </si>
  <si>
    <t>Item</t>
  </si>
  <si>
    <t>$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</si>
  <si>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</si>
  <si>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</si>
  <si>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</si>
  <si>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</si>
  <si>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</si>
  <si>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</si>
  <si>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</si>
  <si>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</t>
  </si>
  <si>
    <t>ESCENARIOS COSTO UNITARIO  ($/Queso)</t>
  </si>
  <si>
    <t>Rendimiento (Quesos/año)</t>
  </si>
  <si>
    <t>Costo unitario ($/Queso)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</si>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</sst>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.00_ ;_ &quot;$&quot;* \-#,##0.00_ ;_ &quot;$&quot;* &quot;-&quot;??_ ;_ @_ "/>
    <numFmt numFmtId="165" formatCode="_-&quot;$&quot;\ * #,##0_-;\-&quot;$&quot;\ * #,##0_-;_-&quot;$&quot;\ 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02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13" fillId="0" borderId="0" xfId="0" applyFont="1"/>
    <xf numFmtId="3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5" fontId="13" fillId="0" borderId="1" xfId="1" applyNumberFormat="1" applyFont="1" applyBorder="1"/>
    <xf numFmtId="165" fontId="13" fillId="0" borderId="1" xfId="1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165" fontId="13" fillId="0" borderId="0" xfId="1" applyNumberFormat="1" applyFont="1" applyBorder="1"/>
    <xf numFmtId="165" fontId="13" fillId="0" borderId="0" xfId="1" applyNumberFormat="1" applyFont="1"/>
    <xf numFmtId="0" fontId="12" fillId="4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165" fontId="12" fillId="3" borderId="1" xfId="1" applyNumberFormat="1" applyFont="1" applyFill="1" applyBorder="1" applyAlignment="1">
      <alignment horizontal="center" wrapText="1"/>
    </xf>
    <xf numFmtId="165" fontId="12" fillId="3" borderId="1" xfId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right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3" borderId="1" xfId="0" applyFont="1" applyFill="1" applyBorder="1"/>
    <xf numFmtId="0" fontId="13" fillId="3" borderId="1" xfId="0" applyFont="1" applyFill="1" applyBorder="1"/>
    <xf numFmtId="165" fontId="13" fillId="3" borderId="1" xfId="1" applyNumberFormat="1" applyFont="1" applyFill="1" applyBorder="1"/>
    <xf numFmtId="165" fontId="12" fillId="3" borderId="1" xfId="1" applyNumberFormat="1" applyFont="1" applyFill="1" applyBorder="1"/>
    <xf numFmtId="0" fontId="13" fillId="5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0" fillId="4" borderId="0" xfId="0" applyFont="1" applyFill="1"/>
    <xf numFmtId="3" fontId="10" fillId="4" borderId="0" xfId="0" applyNumberFormat="1" applyFont="1" applyFill="1"/>
    <xf numFmtId="0" fontId="10" fillId="3" borderId="0" xfId="0" applyFont="1" applyFill="1" applyAlignment="1">
      <alignment horizontal="left"/>
    </xf>
    <xf numFmtId="0" fontId="0" fillId="3" borderId="0" xfId="0" applyFill="1"/>
    <xf numFmtId="3" fontId="10" fillId="3" borderId="0" xfId="0" applyNumberFormat="1" applyFont="1" applyFill="1"/>
    <xf numFmtId="0" fontId="18" fillId="4" borderId="0" xfId="0" applyFont="1" applyFill="1"/>
    <xf numFmtId="3" fontId="18" fillId="4" borderId="0" xfId="0" applyNumberFormat="1" applyFont="1" applyFill="1"/>
    <xf numFmtId="0" fontId="18" fillId="3" borderId="0" xfId="0" applyFont="1" applyFill="1"/>
    <xf numFmtId="3" fontId="18" fillId="3" borderId="0" xfId="0" applyNumberFormat="1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6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165" fontId="9" fillId="0" borderId="0" xfId="1" applyNumberFormat="1" applyFont="1"/>
    <xf numFmtId="49" fontId="19" fillId="4" borderId="10" xfId="0" applyNumberFormat="1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vertical="center"/>
    </xf>
    <xf numFmtId="0" fontId="20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167" fontId="5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7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5" fillId="6" borderId="19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165" fontId="5" fillId="2" borderId="15" xfId="0" applyNumberFormat="1" applyFont="1" applyFill="1" applyBorder="1" applyAlignment="1">
      <alignment vertical="center"/>
    </xf>
    <xf numFmtId="0" fontId="12" fillId="5" borderId="0" xfId="0" applyFont="1" applyFill="1"/>
    <xf numFmtId="0" fontId="13" fillId="5" borderId="0" xfId="0" applyFont="1" applyFill="1"/>
    <xf numFmtId="165" fontId="13" fillId="5" borderId="0" xfId="1" applyNumberFormat="1" applyFont="1" applyFill="1" applyBorder="1"/>
    <xf numFmtId="165" fontId="12" fillId="5" borderId="0" xfId="1" applyNumberFormat="1" applyFont="1" applyFill="1" applyBorder="1"/>
    <xf numFmtId="0" fontId="0" fillId="5" borderId="0" xfId="0" applyFill="1"/>
    <xf numFmtId="0" fontId="18" fillId="4" borderId="0" xfId="0" applyFont="1" applyFill="1" applyAlignment="1">
      <alignment vertical="center" wrapText="1"/>
    </xf>
    <xf numFmtId="165" fontId="9" fillId="0" borderId="0" xfId="1" applyNumberFormat="1" applyFont="1" applyBorder="1"/>
    <xf numFmtId="0" fontId="18" fillId="3" borderId="1" xfId="0" applyFont="1" applyFill="1" applyBorder="1" applyAlignment="1">
      <alignment horizontal="center"/>
    </xf>
    <xf numFmtId="165" fontId="18" fillId="3" borderId="1" xfId="1" applyNumberFormat="1" applyFont="1" applyFill="1" applyBorder="1" applyAlignment="1">
      <alignment horizontal="center"/>
    </xf>
    <xf numFmtId="0" fontId="2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5" fontId="9" fillId="0" borderId="1" xfId="1" applyNumberFormat="1" applyFont="1" applyBorder="1"/>
    <xf numFmtId="0" fontId="10" fillId="3" borderId="1" xfId="0" applyFont="1" applyFill="1" applyBorder="1"/>
    <xf numFmtId="0" fontId="0" fillId="3" borderId="1" xfId="0" applyFill="1" applyBorder="1"/>
    <xf numFmtId="165" fontId="9" fillId="3" borderId="1" xfId="1" applyNumberFormat="1" applyFont="1" applyFill="1" applyBorder="1"/>
    <xf numFmtId="165" fontId="10" fillId="3" borderId="1" xfId="1" applyNumberFormat="1" applyFont="1" applyFill="1" applyBorder="1"/>
    <xf numFmtId="0" fontId="10" fillId="5" borderId="0" xfId="0" applyFont="1" applyFill="1"/>
    <xf numFmtId="165" fontId="9" fillId="5" borderId="0" xfId="1" applyNumberFormat="1" applyFont="1" applyFill="1" applyBorder="1"/>
    <xf numFmtId="165" fontId="10" fillId="5" borderId="0" xfId="1" applyNumberFormat="1" applyFont="1" applyFill="1" applyBorder="1"/>
    <xf numFmtId="49" fontId="5" fillId="6" borderId="23" xfId="0" applyNumberFormat="1" applyFont="1" applyFill="1" applyBorder="1" applyAlignment="1">
      <alignment horizontal="center" vertical="center"/>
    </xf>
    <xf numFmtId="49" fontId="7" fillId="6" borderId="24" xfId="0" applyNumberFormat="1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7" fontId="21" fillId="5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8" name="Imagen 1">
          <a:extLst>
            <a:ext uri="{FF2B5EF4-FFF2-40B4-BE49-F238E27FC236}">
              <a16:creationId xmlns:a16="http://schemas.microsoft.com/office/drawing/2014/main" id="{12712DEF-0247-F963-8DA2-034D896FD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7877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G88"/>
  <sheetViews>
    <sheetView tabSelected="1" topLeftCell="A35" workbookViewId="0">
      <selection activeCell="H14" sqref="H14"/>
    </sheetView>
  </sheetViews>
  <sheetFormatPr defaultRowHeight="15"/>
  <cols>
    <col min="1" max="1" width="5" customWidth="1"/>
    <col min="2" max="2" width="26.5703125" customWidth="1"/>
    <col min="3" max="3" width="13.7109375" bestFit="1" customWidth="1"/>
    <col min="4" max="4" width="23.7109375" bestFit="1" customWidth="1"/>
    <col min="5" max="5" width="15.140625" bestFit="1" customWidth="1"/>
    <col min="6" max="6" width="24.42578125" bestFit="1" customWidth="1"/>
    <col min="7" max="7" width="14.42578125" bestFit="1" customWidth="1"/>
    <col min="8" max="256" width="11.42578125" customWidth="1"/>
  </cols>
  <sheetData>
    <row r="9" spans="2:7">
      <c r="B9" s="1" t="s">
        <v>0</v>
      </c>
      <c r="C9" s="98" t="s">
        <v>1</v>
      </c>
      <c r="D9" s="98"/>
      <c r="E9" s="2"/>
      <c r="F9" s="1" t="s">
        <v>2</v>
      </c>
      <c r="G9" s="3">
        <v>639</v>
      </c>
    </row>
    <row r="10" spans="2:7">
      <c r="B10" s="4" t="s">
        <v>3</v>
      </c>
      <c r="C10" s="99" t="s">
        <v>4</v>
      </c>
      <c r="D10" s="99"/>
      <c r="E10" s="2"/>
      <c r="F10" s="5" t="s">
        <v>5</v>
      </c>
      <c r="G10" s="6" t="s">
        <v>6</v>
      </c>
    </row>
    <row r="11" spans="2:7">
      <c r="B11" s="4" t="s">
        <v>7</v>
      </c>
      <c r="C11" s="99" t="s">
        <v>8</v>
      </c>
      <c r="D11" s="99"/>
      <c r="E11" s="2"/>
      <c r="F11" s="5" t="s">
        <v>9</v>
      </c>
      <c r="G11" s="3">
        <v>7500</v>
      </c>
    </row>
    <row r="12" spans="2:7">
      <c r="B12" s="4" t="s">
        <v>10</v>
      </c>
      <c r="C12" s="99" t="s">
        <v>11</v>
      </c>
      <c r="D12" s="99"/>
      <c r="E12" s="2"/>
      <c r="F12" s="7" t="s">
        <v>12</v>
      </c>
      <c r="G12" s="8">
        <v>4473000</v>
      </c>
    </row>
    <row r="13" spans="2:7">
      <c r="B13" s="4" t="s">
        <v>13</v>
      </c>
      <c r="C13" s="99" t="s">
        <v>14</v>
      </c>
      <c r="D13" s="99"/>
      <c r="E13" s="2"/>
      <c r="F13" s="7" t="s">
        <v>15</v>
      </c>
      <c r="G13" s="8" t="s">
        <v>16</v>
      </c>
    </row>
    <row r="14" spans="2:7">
      <c r="B14" s="9" t="s">
        <v>17</v>
      </c>
      <c r="C14" s="100" t="s">
        <v>18</v>
      </c>
      <c r="D14" s="100"/>
      <c r="E14" s="2"/>
      <c r="F14" s="7" t="s">
        <v>19</v>
      </c>
      <c r="G14" s="8" t="s">
        <v>20</v>
      </c>
    </row>
    <row r="15" spans="2:7" ht="15.75">
      <c r="B15" s="9" t="s">
        <v>21</v>
      </c>
      <c r="C15" s="101">
        <v>44713</v>
      </c>
      <c r="D15" s="96"/>
      <c r="E15" s="2"/>
      <c r="F15" s="7" t="s">
        <v>22</v>
      </c>
      <c r="G15" s="8" t="s">
        <v>23</v>
      </c>
    </row>
    <row r="16" spans="2:7">
      <c r="B16" s="2"/>
      <c r="C16" s="2"/>
      <c r="D16" s="2"/>
      <c r="E16" s="2"/>
      <c r="F16" s="10"/>
      <c r="G16" s="11"/>
    </row>
    <row r="17" spans="2:7">
      <c r="B17" s="97" t="s">
        <v>24</v>
      </c>
      <c r="C17" s="97"/>
      <c r="D17" s="97"/>
      <c r="E17" s="97"/>
      <c r="F17" s="97"/>
      <c r="G17" s="97"/>
    </row>
    <row r="18" spans="2:7">
      <c r="B18" s="2"/>
      <c r="C18" s="2"/>
      <c r="D18" s="2"/>
      <c r="E18" s="2"/>
      <c r="F18" s="10"/>
      <c r="G18" s="10"/>
    </row>
    <row r="19" spans="2:7">
      <c r="B19" s="12" t="s">
        <v>25</v>
      </c>
      <c r="C19" s="2"/>
      <c r="D19" s="2"/>
      <c r="E19" s="2"/>
      <c r="F19" s="10"/>
      <c r="G19" s="10"/>
    </row>
    <row r="20" spans="2:7">
      <c r="B20" s="13" t="s">
        <v>26</v>
      </c>
      <c r="C20" s="13" t="s">
        <v>27</v>
      </c>
      <c r="D20" s="13" t="s">
        <v>28</v>
      </c>
      <c r="E20" s="13" t="s">
        <v>29</v>
      </c>
      <c r="F20" s="14" t="s">
        <v>30</v>
      </c>
      <c r="G20" s="15" t="s">
        <v>31</v>
      </c>
    </row>
    <row r="21" spans="2:7">
      <c r="B21" s="16" t="s">
        <v>32</v>
      </c>
      <c r="C21" s="6" t="s">
        <v>33</v>
      </c>
      <c r="D21" s="6"/>
      <c r="E21" s="6" t="s">
        <v>34</v>
      </c>
      <c r="F21" s="17">
        <v>0</v>
      </c>
      <c r="G21" s="17">
        <v>0</v>
      </c>
    </row>
    <row r="22" spans="2:7">
      <c r="B22" s="6" t="s">
        <v>35</v>
      </c>
      <c r="C22" s="6" t="s">
        <v>33</v>
      </c>
      <c r="D22" s="6">
        <v>2</v>
      </c>
      <c r="E22" s="18" t="s">
        <v>36</v>
      </c>
      <c r="F22" s="17">
        <v>25000</v>
      </c>
      <c r="G22" s="17">
        <f>(D22*F22)</f>
        <v>50000</v>
      </c>
    </row>
    <row r="23" spans="2:7">
      <c r="B23" s="6" t="s">
        <v>37</v>
      </c>
      <c r="C23" s="6" t="s">
        <v>33</v>
      </c>
      <c r="D23" s="6">
        <v>1</v>
      </c>
      <c r="E23" s="19" t="s">
        <v>38</v>
      </c>
      <c r="F23" s="17">
        <v>25000</v>
      </c>
      <c r="G23" s="17">
        <f>(D23*F23)</f>
        <v>25000</v>
      </c>
    </row>
    <row r="24" spans="2:7">
      <c r="B24" s="20" t="s">
        <v>39</v>
      </c>
      <c r="C24" s="21"/>
      <c r="D24" s="21"/>
      <c r="E24" s="21"/>
      <c r="F24" s="22"/>
      <c r="G24" s="23">
        <f>SUM(G21:G23)</f>
        <v>75000</v>
      </c>
    </row>
    <row r="25" spans="2:7">
      <c r="B25" s="2"/>
      <c r="C25" s="2"/>
      <c r="D25" s="2"/>
      <c r="E25" s="2"/>
      <c r="F25" s="10"/>
      <c r="G25" s="10"/>
    </row>
    <row r="26" spans="2:7">
      <c r="B26" s="12" t="s">
        <v>40</v>
      </c>
      <c r="C26" s="2"/>
      <c r="D26" s="2"/>
      <c r="E26" s="2"/>
      <c r="F26" s="10"/>
      <c r="G26" s="10"/>
    </row>
    <row r="27" spans="2:7">
      <c r="B27" s="13" t="s">
        <v>26</v>
      </c>
      <c r="C27" s="13" t="s">
        <v>27</v>
      </c>
      <c r="D27" s="13" t="s">
        <v>28</v>
      </c>
      <c r="E27" s="13" t="s">
        <v>29</v>
      </c>
      <c r="F27" s="14" t="s">
        <v>30</v>
      </c>
      <c r="G27" s="15" t="s">
        <v>31</v>
      </c>
    </row>
    <row r="28" spans="2:7">
      <c r="B28" s="6"/>
      <c r="C28" s="6"/>
      <c r="D28" s="6"/>
      <c r="E28" s="6"/>
      <c r="F28" s="8"/>
      <c r="G28" s="17">
        <v>0</v>
      </c>
    </row>
    <row r="29" spans="2:7">
      <c r="B29" s="20" t="s">
        <v>41</v>
      </c>
      <c r="C29" s="21"/>
      <c r="D29" s="21"/>
      <c r="E29" s="21"/>
      <c r="F29" s="22"/>
      <c r="G29" s="22">
        <v>0</v>
      </c>
    </row>
    <row r="30" spans="2:7">
      <c r="B30" s="2"/>
      <c r="C30" s="2"/>
      <c r="D30" s="2"/>
      <c r="E30" s="2"/>
      <c r="F30" s="10"/>
      <c r="G30" s="10"/>
    </row>
    <row r="31" spans="2:7">
      <c r="B31" s="12" t="s">
        <v>42</v>
      </c>
      <c r="C31" s="2"/>
      <c r="D31" s="2"/>
      <c r="E31" s="2"/>
      <c r="F31" s="10"/>
      <c r="G31" s="10"/>
    </row>
    <row r="32" spans="2:7">
      <c r="B32" s="13" t="s">
        <v>26</v>
      </c>
      <c r="C32" s="13" t="s">
        <v>27</v>
      </c>
      <c r="D32" s="13" t="s">
        <v>28</v>
      </c>
      <c r="E32" s="13" t="s">
        <v>29</v>
      </c>
      <c r="F32" s="14" t="s">
        <v>30</v>
      </c>
      <c r="G32" s="15" t="s">
        <v>31</v>
      </c>
    </row>
    <row r="33" spans="2:7">
      <c r="B33" s="6"/>
      <c r="C33" s="6"/>
      <c r="D33" s="6"/>
      <c r="E33" s="24"/>
      <c r="F33" s="17"/>
      <c r="G33" s="17">
        <v>0</v>
      </c>
    </row>
    <row r="34" spans="2:7">
      <c r="B34" s="20" t="s">
        <v>43</v>
      </c>
      <c r="C34" s="21"/>
      <c r="D34" s="21"/>
      <c r="E34" s="21"/>
      <c r="F34" s="22"/>
      <c r="G34" s="23">
        <v>0</v>
      </c>
    </row>
    <row r="35" spans="2:7">
      <c r="B35" s="2"/>
      <c r="C35" s="2"/>
      <c r="D35" s="2"/>
      <c r="E35" s="2"/>
      <c r="F35" s="10"/>
      <c r="G35" s="10"/>
    </row>
    <row r="36" spans="2:7">
      <c r="B36" s="12" t="s">
        <v>44</v>
      </c>
      <c r="C36" s="2"/>
      <c r="D36" s="2"/>
      <c r="E36" s="2"/>
      <c r="F36" s="10"/>
      <c r="G36" s="10"/>
    </row>
    <row r="37" spans="2:7">
      <c r="B37" s="13" t="s">
        <v>44</v>
      </c>
      <c r="C37" s="13" t="s">
        <v>45</v>
      </c>
      <c r="D37" s="13" t="s">
        <v>46</v>
      </c>
      <c r="E37" s="13" t="s">
        <v>29</v>
      </c>
      <c r="F37" s="15" t="s">
        <v>30</v>
      </c>
      <c r="G37" s="15" t="s">
        <v>47</v>
      </c>
    </row>
    <row r="38" spans="2:7">
      <c r="B38" s="25" t="s">
        <v>32</v>
      </c>
      <c r="C38" s="5"/>
      <c r="D38" s="5"/>
      <c r="E38" s="6" t="s">
        <v>48</v>
      </c>
      <c r="F38" s="17"/>
      <c r="G38" s="17">
        <v>850000</v>
      </c>
    </row>
    <row r="39" spans="2:7">
      <c r="B39" s="26" t="s">
        <v>49</v>
      </c>
      <c r="C39" s="6"/>
      <c r="D39" s="6"/>
      <c r="E39" s="6"/>
      <c r="F39" s="17"/>
      <c r="G39" s="17"/>
    </row>
    <row r="40" spans="2:7">
      <c r="B40" s="5" t="s">
        <v>50</v>
      </c>
      <c r="C40" s="6" t="s">
        <v>51</v>
      </c>
      <c r="D40" s="6">
        <v>10</v>
      </c>
      <c r="E40" s="19" t="s">
        <v>52</v>
      </c>
      <c r="F40" s="17">
        <v>250</v>
      </c>
      <c r="G40" s="17">
        <f>F40*D40</f>
        <v>2500</v>
      </c>
    </row>
    <row r="41" spans="2:7">
      <c r="B41" s="27" t="s">
        <v>53</v>
      </c>
      <c r="C41" s="6"/>
      <c r="D41" s="6"/>
      <c r="E41" s="6"/>
      <c r="F41" s="17"/>
      <c r="G41" s="17"/>
    </row>
    <row r="42" spans="2:7">
      <c r="B42" s="5" t="s">
        <v>54</v>
      </c>
      <c r="C42" s="6" t="s">
        <v>51</v>
      </c>
      <c r="D42" s="6">
        <v>10</v>
      </c>
      <c r="E42" s="6" t="s">
        <v>34</v>
      </c>
      <c r="F42" s="17">
        <v>7670</v>
      </c>
      <c r="G42" s="17">
        <f t="shared" ref="G42:G49" si="0">F42*D42</f>
        <v>76700</v>
      </c>
    </row>
    <row r="43" spans="2:7">
      <c r="B43" s="5" t="s">
        <v>55</v>
      </c>
      <c r="C43" s="6" t="s">
        <v>56</v>
      </c>
      <c r="D43" s="6">
        <v>571</v>
      </c>
      <c r="E43" s="19" t="s">
        <v>57</v>
      </c>
      <c r="F43" s="17">
        <v>72</v>
      </c>
      <c r="G43" s="17">
        <f t="shared" si="0"/>
        <v>41112</v>
      </c>
    </row>
    <row r="44" spans="2:7">
      <c r="B44" s="5" t="s">
        <v>58</v>
      </c>
      <c r="C44" s="6" t="s">
        <v>56</v>
      </c>
      <c r="D44" s="6">
        <v>571</v>
      </c>
      <c r="E44" s="19" t="s">
        <v>57</v>
      </c>
      <c r="F44" s="17">
        <v>24</v>
      </c>
      <c r="G44" s="17">
        <f t="shared" si="0"/>
        <v>13704</v>
      </c>
    </row>
    <row r="45" spans="2:7">
      <c r="B45" s="5" t="s">
        <v>59</v>
      </c>
      <c r="C45" s="6" t="s">
        <v>60</v>
      </c>
      <c r="D45" s="6">
        <v>571</v>
      </c>
      <c r="E45" s="19" t="s">
        <v>57</v>
      </c>
      <c r="F45" s="17">
        <v>21</v>
      </c>
      <c r="G45" s="17">
        <f t="shared" si="0"/>
        <v>11991</v>
      </c>
    </row>
    <row r="46" spans="2:7">
      <c r="B46" s="5" t="s">
        <v>61</v>
      </c>
      <c r="C46" s="6" t="s">
        <v>60</v>
      </c>
      <c r="D46" s="6">
        <v>571</v>
      </c>
      <c r="E46" s="19" t="s">
        <v>57</v>
      </c>
      <c r="F46" s="17">
        <v>12</v>
      </c>
      <c r="G46" s="17">
        <f t="shared" si="0"/>
        <v>6852</v>
      </c>
    </row>
    <row r="47" spans="2:7">
      <c r="B47" s="5" t="s">
        <v>62</v>
      </c>
      <c r="C47" s="6" t="s">
        <v>60</v>
      </c>
      <c r="D47" s="6">
        <v>571</v>
      </c>
      <c r="E47" s="19" t="s">
        <v>57</v>
      </c>
      <c r="F47" s="17">
        <v>452</v>
      </c>
      <c r="G47" s="17">
        <f t="shared" si="0"/>
        <v>258092</v>
      </c>
    </row>
    <row r="48" spans="2:7">
      <c r="B48" s="5" t="s">
        <v>63</v>
      </c>
      <c r="C48" s="6" t="s">
        <v>64</v>
      </c>
      <c r="D48" s="6">
        <v>571</v>
      </c>
      <c r="E48" s="19" t="s">
        <v>57</v>
      </c>
      <c r="F48" s="17">
        <v>35</v>
      </c>
      <c r="G48" s="17">
        <f t="shared" si="0"/>
        <v>19985</v>
      </c>
    </row>
    <row r="49" spans="2:7">
      <c r="B49" s="5" t="s">
        <v>65</v>
      </c>
      <c r="C49" s="6" t="s">
        <v>66</v>
      </c>
      <c r="D49" s="6">
        <v>571</v>
      </c>
      <c r="E49" s="19" t="s">
        <v>57</v>
      </c>
      <c r="F49" s="17">
        <v>160</v>
      </c>
      <c r="G49" s="17">
        <f t="shared" si="0"/>
        <v>91360</v>
      </c>
    </row>
    <row r="50" spans="2:7">
      <c r="B50" s="20" t="s">
        <v>67</v>
      </c>
      <c r="C50" s="21"/>
      <c r="D50" s="21"/>
      <c r="E50" s="21"/>
      <c r="F50" s="22"/>
      <c r="G50" s="23">
        <f>SUM(G38:G49)</f>
        <v>1372296</v>
      </c>
    </row>
    <row r="51" spans="2:7" s="79" customFormat="1">
      <c r="B51" s="75"/>
      <c r="C51" s="76"/>
      <c r="D51" s="76"/>
      <c r="E51" s="76"/>
      <c r="F51" s="77"/>
      <c r="G51" s="78"/>
    </row>
    <row r="52" spans="2:7" s="79" customFormat="1">
      <c r="B52" s="80" t="s">
        <v>68</v>
      </c>
      <c r="C52"/>
      <c r="D52"/>
      <c r="E52"/>
      <c r="F52" s="81"/>
      <c r="G52" s="81"/>
    </row>
    <row r="53" spans="2:7" s="79" customFormat="1">
      <c r="B53" s="82" t="s">
        <v>69</v>
      </c>
      <c r="C53" s="82" t="s">
        <v>45</v>
      </c>
      <c r="D53" s="82" t="s">
        <v>46</v>
      </c>
      <c r="E53" s="82" t="s">
        <v>29</v>
      </c>
      <c r="F53" s="15" t="s">
        <v>30</v>
      </c>
      <c r="G53" s="83" t="s">
        <v>47</v>
      </c>
    </row>
    <row r="54" spans="2:7" s="79" customFormat="1">
      <c r="B54" s="84"/>
      <c r="C54" s="85"/>
      <c r="D54" s="85"/>
      <c r="E54" s="85"/>
      <c r="F54" s="86"/>
      <c r="G54" s="86"/>
    </row>
    <row r="55" spans="2:7">
      <c r="B55" s="87" t="s">
        <v>70</v>
      </c>
      <c r="C55" s="88"/>
      <c r="D55" s="88"/>
      <c r="E55" s="88"/>
      <c r="F55" s="89"/>
      <c r="G55" s="90">
        <f>SUM(G54:G54)</f>
        <v>0</v>
      </c>
    </row>
    <row r="56" spans="2:7">
      <c r="B56" s="91"/>
      <c r="C56" s="79"/>
      <c r="D56" s="79"/>
      <c r="E56" s="79"/>
      <c r="F56" s="92"/>
      <c r="G56" s="93"/>
    </row>
    <row r="57" spans="2:7">
      <c r="B57" s="28" t="s">
        <v>71</v>
      </c>
      <c r="C57" s="28"/>
      <c r="D57" s="28"/>
      <c r="E57" s="28"/>
      <c r="F57" s="28"/>
      <c r="G57" s="29">
        <f>SUM(G24+G29+G34+G50)</f>
        <v>1447296</v>
      </c>
    </row>
    <row r="58" spans="2:7">
      <c r="B58" s="30" t="s">
        <v>72</v>
      </c>
      <c r="C58" s="31"/>
      <c r="D58" s="31"/>
      <c r="E58" s="31"/>
      <c r="F58" s="31"/>
      <c r="G58" s="32">
        <f>SUM(G57*5/100)</f>
        <v>72364.800000000003</v>
      </c>
    </row>
    <row r="59" spans="2:7">
      <c r="B59" s="33" t="s">
        <v>73</v>
      </c>
      <c r="C59" s="33"/>
      <c r="D59" s="33"/>
      <c r="E59" s="33"/>
      <c r="F59" s="33"/>
      <c r="G59" s="34">
        <f>SUM(G57:G58)</f>
        <v>1519660.8</v>
      </c>
    </row>
    <row r="60" spans="2:7">
      <c r="B60" s="35" t="s">
        <v>74</v>
      </c>
      <c r="C60" s="35"/>
      <c r="D60" s="35"/>
      <c r="E60" s="35"/>
      <c r="F60" s="35"/>
      <c r="G60" s="36">
        <f>SUM(G12*1)</f>
        <v>4473000</v>
      </c>
    </row>
    <row r="61" spans="2:7">
      <c r="B61" s="33" t="s">
        <v>75</v>
      </c>
      <c r="C61" s="28"/>
      <c r="D61" s="28"/>
      <c r="E61" s="28"/>
      <c r="F61" s="28"/>
      <c r="G61" s="29">
        <f>SUM(G60-G59)</f>
        <v>2953339.2</v>
      </c>
    </row>
    <row r="62" spans="2:7">
      <c r="B62" s="37" t="s">
        <v>76</v>
      </c>
      <c r="C62" s="38"/>
      <c r="D62" s="38"/>
      <c r="E62" s="38"/>
      <c r="F62" s="38"/>
      <c r="G62" s="39"/>
    </row>
    <row r="63" spans="2:7" ht="15.75" thickBot="1">
      <c r="B63" s="40"/>
      <c r="C63" s="38"/>
      <c r="D63" s="38"/>
      <c r="E63" s="38"/>
      <c r="F63" s="38"/>
      <c r="G63" s="39"/>
    </row>
    <row r="64" spans="2:7">
      <c r="B64" s="41" t="s">
        <v>77</v>
      </c>
      <c r="C64" s="42"/>
      <c r="D64" s="42"/>
      <c r="E64" s="42"/>
      <c r="F64" s="43"/>
      <c r="G64" s="39"/>
    </row>
    <row r="65" spans="2:7">
      <c r="B65" s="44" t="s">
        <v>78</v>
      </c>
      <c r="C65" s="45"/>
      <c r="D65" s="45"/>
      <c r="E65" s="45"/>
      <c r="F65" s="46"/>
      <c r="G65" s="39"/>
    </row>
    <row r="66" spans="2:7">
      <c r="B66" s="44" t="s">
        <v>79</v>
      </c>
      <c r="C66" s="45"/>
      <c r="D66" s="45"/>
      <c r="E66" s="45"/>
      <c r="F66" s="46"/>
      <c r="G66" s="39"/>
    </row>
    <row r="67" spans="2:7">
      <c r="B67" s="44" t="s">
        <v>80</v>
      </c>
      <c r="C67" s="45"/>
      <c r="D67" s="45"/>
      <c r="E67" s="45"/>
      <c r="F67" s="46"/>
      <c r="G67" s="39"/>
    </row>
    <row r="68" spans="2:7" ht="17.25" customHeight="1">
      <c r="B68" s="44" t="s">
        <v>81</v>
      </c>
      <c r="C68" s="45"/>
      <c r="D68" s="45"/>
      <c r="E68" s="45"/>
      <c r="F68" s="46"/>
      <c r="G68" s="39"/>
    </row>
    <row r="69" spans="2:7" ht="13.5" customHeight="1">
      <c r="B69" s="44" t="s">
        <v>82</v>
      </c>
      <c r="C69" s="45"/>
      <c r="D69" s="45"/>
      <c r="E69" s="45"/>
      <c r="F69" s="46"/>
      <c r="G69" s="39"/>
    </row>
    <row r="70" spans="2:7" ht="19.5" customHeight="1">
      <c r="B70" s="44" t="s">
        <v>83</v>
      </c>
      <c r="C70" s="45"/>
      <c r="D70" s="45"/>
      <c r="E70" s="45"/>
      <c r="F70" s="46"/>
      <c r="G70" s="39"/>
    </row>
    <row r="71" spans="2:7">
      <c r="B71" s="44" t="s">
        <v>84</v>
      </c>
      <c r="C71" s="45"/>
      <c r="D71" s="45"/>
      <c r="E71" s="45"/>
      <c r="F71" s="46"/>
    </row>
    <row r="72" spans="2:7" ht="15.75" thickBot="1">
      <c r="B72" s="47" t="s">
        <v>85</v>
      </c>
      <c r="C72" s="48"/>
      <c r="D72" s="48"/>
      <c r="E72" s="48"/>
      <c r="F72" s="49"/>
      <c r="G72" s="50"/>
    </row>
    <row r="73" spans="2:7" ht="15.75" thickBot="1"/>
    <row r="74" spans="2:7" ht="15.75" thickBot="1">
      <c r="B74" s="51" t="s">
        <v>86</v>
      </c>
      <c r="C74" s="52"/>
      <c r="D74" s="53"/>
      <c r="E74" s="54"/>
      <c r="F74" s="54"/>
    </row>
    <row r="75" spans="2:7">
      <c r="B75" s="55" t="s">
        <v>87</v>
      </c>
      <c r="C75" s="94" t="s">
        <v>88</v>
      </c>
      <c r="D75" s="95" t="s">
        <v>89</v>
      </c>
      <c r="E75" s="54"/>
      <c r="F75" s="54"/>
    </row>
    <row r="76" spans="2:7">
      <c r="B76" s="56" t="s">
        <v>90</v>
      </c>
      <c r="C76" s="57">
        <f>G24</f>
        <v>75000</v>
      </c>
      <c r="D76" s="58">
        <f>(C76/C82)</f>
        <v>4.9353118801248277E-2</v>
      </c>
      <c r="E76" s="54"/>
      <c r="F76" s="54"/>
    </row>
    <row r="77" spans="2:7">
      <c r="B77" s="56" t="s">
        <v>91</v>
      </c>
      <c r="C77" s="74">
        <f>G29</f>
        <v>0</v>
      </c>
      <c r="D77" s="58">
        <v>0</v>
      </c>
      <c r="E77" s="54"/>
      <c r="F77" s="54"/>
    </row>
    <row r="78" spans="2:7">
      <c r="B78" s="56" t="s">
        <v>92</v>
      </c>
      <c r="C78" s="57">
        <f>G34</f>
        <v>0</v>
      </c>
      <c r="D78" s="58">
        <f>(C78/C82)</f>
        <v>0</v>
      </c>
      <c r="E78" s="54"/>
      <c r="F78" s="54"/>
    </row>
    <row r="79" spans="2:7">
      <c r="B79" s="56" t="s">
        <v>93</v>
      </c>
      <c r="C79" s="57">
        <f>G50</f>
        <v>1372296</v>
      </c>
      <c r="D79" s="58">
        <f>(C79/C82)</f>
        <v>0.90302783357970406</v>
      </c>
      <c r="E79" s="54"/>
      <c r="F79" s="54"/>
    </row>
    <row r="80" spans="2:7">
      <c r="B80" s="56" t="s">
        <v>94</v>
      </c>
      <c r="C80" s="59">
        <f>G55</f>
        <v>0</v>
      </c>
      <c r="D80" s="58">
        <f>(C80/C82)</f>
        <v>0</v>
      </c>
      <c r="E80" s="60"/>
      <c r="F80" s="60"/>
    </row>
    <row r="81" spans="2:6">
      <c r="B81" s="56" t="s">
        <v>95</v>
      </c>
      <c r="C81" s="59">
        <f>G58</f>
        <v>72364.800000000003</v>
      </c>
      <c r="D81" s="58">
        <f>(C81/C82)</f>
        <v>4.7619047619047616E-2</v>
      </c>
      <c r="E81" s="60"/>
      <c r="F81" s="60"/>
    </row>
    <row r="82" spans="2:6" ht="15.75" thickBot="1">
      <c r="B82" s="61" t="s">
        <v>96</v>
      </c>
      <c r="C82" s="62">
        <f>SUM(C76:C81)</f>
        <v>1519660.8</v>
      </c>
      <c r="D82" s="63">
        <f>SUM(D76:D81)</f>
        <v>1</v>
      </c>
      <c r="E82" s="60"/>
      <c r="F82" s="60"/>
    </row>
    <row r="83" spans="2:6">
      <c r="B83" s="40"/>
      <c r="C83" s="38"/>
      <c r="D83" s="38"/>
      <c r="E83" s="38"/>
      <c r="F83" s="38"/>
    </row>
    <row r="84" spans="2:6" ht="15.75" thickBot="1">
      <c r="B84" s="64"/>
      <c r="C84" s="38"/>
      <c r="D84" s="38"/>
      <c r="E84" s="38"/>
      <c r="F84" s="38"/>
    </row>
    <row r="85" spans="2:6" ht="15.75" thickBot="1">
      <c r="B85" s="65"/>
      <c r="C85" s="52" t="s">
        <v>97</v>
      </c>
      <c r="D85" s="66"/>
      <c r="E85" s="67"/>
      <c r="F85" s="60"/>
    </row>
    <row r="86" spans="2:6">
      <c r="B86" s="68" t="s">
        <v>98</v>
      </c>
      <c r="C86" s="69">
        <v>600</v>
      </c>
      <c r="D86" s="69">
        <v>639</v>
      </c>
      <c r="E86" s="70">
        <v>700</v>
      </c>
      <c r="F86" s="71"/>
    </row>
    <row r="87" spans="2:6" ht="15.75" thickBot="1">
      <c r="B87" s="61" t="s">
        <v>99</v>
      </c>
      <c r="C87" s="62">
        <v>2376</v>
      </c>
      <c r="D87" s="62">
        <v>2231</v>
      </c>
      <c r="E87" s="72">
        <v>2037</v>
      </c>
      <c r="F87" s="71"/>
    </row>
    <row r="88" spans="2:6">
      <c r="B88" s="73" t="s">
        <v>100</v>
      </c>
      <c r="C88" s="45"/>
      <c r="D88" s="45"/>
      <c r="E88" s="45"/>
      <c r="F88" s="45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D1512-A698-4C24-BC12-70020E7DED54}"/>
</file>

<file path=customXml/itemProps2.xml><?xml version="1.0" encoding="utf-8"?>
<ds:datastoreItem xmlns:ds="http://schemas.openxmlformats.org/officeDocument/2006/customXml" ds:itemID="{9821D009-3EF5-4CE0-A6FC-EA7C5E575D4C}"/>
</file>

<file path=customXml/itemProps3.xml><?xml version="1.0" encoding="utf-8"?>
<ds:datastoreItem xmlns:ds="http://schemas.openxmlformats.org/officeDocument/2006/customXml" ds:itemID="{DD5C277A-5E16-42B5-BDC0-F2BB4909B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Valenzuela Pulgar Carolina Mónica</cp:lastModifiedBy>
  <cp:revision/>
  <dcterms:created xsi:type="dcterms:W3CDTF">2022-03-15T19:34:32Z</dcterms:created>
  <dcterms:modified xsi:type="dcterms:W3CDTF">2022-06-14T15:12:38Z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