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35\AC\Temp\"/>
    </mc:Choice>
  </mc:AlternateContent>
  <xr:revisionPtr revIDLastSave="14" documentId="8_{6006A278-6894-4221-AEE7-341C3EF59DC4}" xr6:coauthVersionLast="47" xr6:coauthVersionMax="47" xr10:uidLastSave="{80C1CA4D-630D-414E-A08A-647E86A8C4B5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C87" i="1"/>
  <c r="G33" i="1"/>
  <c r="G81" i="1"/>
  <c r="G60" i="1"/>
  <c r="G55" i="1"/>
  <c r="C90" i="1" s="1"/>
  <c r="G40" i="1"/>
  <c r="G50" i="1"/>
  <c r="C89" i="1" s="1"/>
  <c r="G23" i="1"/>
  <c r="G22" i="1"/>
  <c r="G21" i="1"/>
  <c r="G24" i="1"/>
  <c r="C86" i="1" s="1"/>
  <c r="G57" i="1"/>
  <c r="G58" i="1"/>
  <c r="C91" i="1" s="1"/>
  <c r="G59" i="1"/>
  <c r="G61" i="1"/>
  <c r="C92" i="1"/>
  <c r="D91" i="1"/>
  <c r="D90" i="1"/>
  <c r="D88" i="1"/>
  <c r="D89" i="1"/>
  <c r="D86" i="1"/>
  <c r="D92" i="1" s="1"/>
</calcChain>
</file>

<file path=xl/sharedStrings.xml><?xml version="1.0" encoding="utf-8"?>
<sst xmlns="http://schemas.openxmlformats.org/spreadsheetml/2006/main" count="151" uniqueCount="117">
  <si>
    <t>RUBRO O CULTIVO</t>
  </si>
  <si>
    <t xml:space="preserve">PRODUCCION CAPRINA LECHERA </t>
  </si>
  <si>
    <t>RENDIMIENTO (Quesos/Año)</t>
  </si>
  <si>
    <t>SISTEMA DE PRODUCCION</t>
  </si>
  <si>
    <t>INTENSIVO</t>
  </si>
  <si>
    <t>Fecha Estimada precio venta</t>
  </si>
  <si>
    <t>TODO EL AÑO</t>
  </si>
  <si>
    <t>NIVEL TECNOLÓGICO</t>
  </si>
  <si>
    <t>ALTO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</si>
  <si>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</si>
  <si>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</si>
  <si>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</si>
  <si>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</si>
  <si>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</si>
  <si>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</si>
  <si>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</si>
  <si>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VENTA</t>
  </si>
  <si>
    <t>COMUNA/LOCALIDAD</t>
  </si>
  <si>
    <t>TODAS LAS COMUNAS</t>
  </si>
  <si>
    <t>FECHA PRODUCCION</t>
  </si>
  <si>
    <t>FECHA PRECIO INSUMOS</t>
  </si>
  <si>
    <t>CONTINGENCIA</t>
  </si>
  <si>
    <t>SEQUIA</t>
  </si>
  <si>
    <t>COSTOS DIRECTOS DE PRODUCCIÓN CAPRINA PARA LA ELABORACION DE QUESO DE CABRA CON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</si>
  <si>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</si>
  <si>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</si>
  <si>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</si>
  <si>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</si>
  <si>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</si>
  <si>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</si>
  <si>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</si>
  <si>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</si>
  <si>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</si>
  <si>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</si>
  <si>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</si>
  <si>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Oto-prim</t>
  </si>
  <si>
    <t>ELABORACIÓN DE QUESO</t>
  </si>
  <si>
    <t>Subtotal Jornadas Hombre</t>
  </si>
  <si>
    <t>JORNADAS ANIMAL</t>
  </si>
  <si>
    <t>Subtotal Jornadas Animal</t>
  </si>
  <si>
    <t>MAQUINARIA</t>
  </si>
  <si>
    <t>Mantencion Ordeñadora</t>
  </si>
  <si>
    <t>Subtotal Costo Maquinaria</t>
  </si>
  <si>
    <t>INSUMOS</t>
  </si>
  <si>
    <t>UNIDAD (Kg/l/u</t>
  </si>
  <si>
    <t>CANTIDAD (kg/I/u)</t>
  </si>
  <si>
    <t>SUBTOTAL ($)</t>
  </si>
  <si>
    <t xml:space="preserve">ALIMENTACIÓN </t>
  </si>
  <si>
    <t>FARMACOS</t>
  </si>
  <si>
    <t>Antiparasitarios y vacunas</t>
  </si>
  <si>
    <t>DOSIS ANIMAL</t>
  </si>
  <si>
    <t>Oto- prim</t>
  </si>
  <si>
    <t>OTROS</t>
  </si>
  <si>
    <t>BOTIQUIN</t>
  </si>
  <si>
    <t>FERMENTOS LÁCTICOS</t>
  </si>
  <si>
    <t>Gr</t>
  </si>
  <si>
    <t>Prim-Ver</t>
  </si>
  <si>
    <t>CUAJO</t>
  </si>
  <si>
    <t>Primavera-verano</t>
  </si>
  <si>
    <t>NaCL</t>
  </si>
  <si>
    <t>Gr/kg</t>
  </si>
  <si>
    <t>Ca CL2</t>
  </si>
  <si>
    <t>CERA SELLADO</t>
  </si>
  <si>
    <t>ETIQUETA</t>
  </si>
  <si>
    <t>U</t>
  </si>
  <si>
    <t>GAS</t>
  </si>
  <si>
    <t>kg/kg</t>
  </si>
  <si>
    <t>Subtotal Insumos</t>
  </si>
  <si>
    <t xml:space="preserve">   OTROS</t>
  </si>
  <si>
    <t>ITEM</t>
  </si>
  <si>
    <t xml:space="preserve">UNIDAD </t>
  </si>
  <si>
    <t>N°JORNADAS</t>
  </si>
  <si>
    <t>Administracion y venta</t>
  </si>
  <si>
    <t>Animal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</si>
  <si>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</si>
  <si>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</si>
  <si>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</si>
  <si>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</si>
  <si>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</si>
  <si>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</si>
  <si>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</si>
  <si>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</si>
  <si>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</si>
  <si>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</si>
  <si>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</si>
  <si>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</si>
  <si>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</si>
  <si>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producción diaria por animal esta considerada en base a un promedio de 4 lts/dia de leche por un periodo de 300 dias anuales. </t>
  </si>
  <si>
    <t>7.  El rendimiento se calculó considerando que con 1000 lts de leche se obtienen 142 Kg de queso  -  Meneses R.,(2017) Manual de producción caprina La Serena: Boletin INIA</t>
  </si>
  <si>
    <t>8.  La ficha fue elaborada en base a los costos de producción de 10 cabras  mixtas ( criollas,criollas con cruza de razas lecheras introducidas y de razas lecheras )</t>
  </si>
  <si>
    <t xml:space="preserve">                                         9. Detalle de suplementos alimenticios</t>
  </si>
  <si>
    <t>Alimentación</t>
  </si>
  <si>
    <t>Unidad forrajera /día/cabra</t>
  </si>
  <si>
    <t>N° días</t>
  </si>
  <si>
    <t>Total UF/ año/rebaño</t>
  </si>
  <si>
    <t>Precio unitario UF ($)</t>
  </si>
  <si>
    <t xml:space="preserve">Sub Total /año/ rebaño </t>
  </si>
  <si>
    <t xml:space="preserve"> </t>
  </si>
  <si>
    <t>Mantención</t>
  </si>
  <si>
    <t>Gestación (5 meses)</t>
  </si>
  <si>
    <t>Producción</t>
  </si>
  <si>
    <t>*Precio Unidad forrajera (UF) considerando insumo heno alfalfa precio total $6.500 pesos fardo 25 kilos de materia verde, con un 15 % humedad.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</si>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</sst>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_-&quot;$&quot;\ * #,##0.0_-;\-&quot;$&quot;\ * #,##0.0_-;_-&quot;$&quot;\ * &quot;-&quot;??_-;_-@_-"/>
    <numFmt numFmtId="167" formatCode="&quot; &quot;* #,##0&quot; &quot;;&quot; &quot;* &quot;-&quot;#,##0&quot; &quot;;&quot; &quot;* &quot;- &quot;"/>
  </numFmts>
  <fonts count="24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3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13" fillId="0" borderId="0" xfId="0" applyFont="1"/>
    <xf numFmtId="3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13" fillId="0" borderId="1" xfId="2" applyNumberFormat="1" applyFont="1" applyBorder="1"/>
    <xf numFmtId="164" fontId="13" fillId="0" borderId="1" xfId="2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164" fontId="13" fillId="0" borderId="0" xfId="2" applyNumberFormat="1" applyFont="1" applyBorder="1"/>
    <xf numFmtId="164" fontId="13" fillId="0" borderId="0" xfId="2" applyNumberFormat="1" applyFont="1"/>
    <xf numFmtId="0" fontId="12" fillId="4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4" fontId="12" fillId="3" borderId="1" xfId="2" applyNumberFormat="1" applyFont="1" applyFill="1" applyBorder="1" applyAlignment="1">
      <alignment horizontal="center" wrapText="1"/>
    </xf>
    <xf numFmtId="164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0" fontId="12" fillId="3" borderId="1" xfId="0" applyFont="1" applyFill="1" applyBorder="1"/>
    <xf numFmtId="0" fontId="13" fillId="3" borderId="1" xfId="0" applyFont="1" applyFill="1" applyBorder="1"/>
    <xf numFmtId="164" fontId="13" fillId="3" borderId="1" xfId="2" applyNumberFormat="1" applyFont="1" applyFill="1" applyBorder="1"/>
    <xf numFmtId="164" fontId="12" fillId="3" borderId="1" xfId="2" applyNumberFormat="1" applyFont="1" applyFill="1" applyBorder="1"/>
    <xf numFmtId="0" fontId="13" fillId="5" borderId="1" xfId="0" applyFont="1" applyFill="1" applyBorder="1" applyAlignment="1">
      <alignment horizontal="center"/>
    </xf>
    <xf numFmtId="0" fontId="14" fillId="0" borderId="1" xfId="0" applyFont="1" applyBorder="1"/>
    <xf numFmtId="164" fontId="15" fillId="0" borderId="1" xfId="2" applyNumberFormat="1" applyFont="1" applyBorder="1" applyAlignment="1">
      <alignment horizontal="right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center" wrapText="1"/>
    </xf>
    <xf numFmtId="164" fontId="15" fillId="3" borderId="1" xfId="2" applyNumberFormat="1" applyFont="1" applyFill="1" applyBorder="1"/>
    <xf numFmtId="164" fontId="10" fillId="3" borderId="1" xfId="2" applyNumberFormat="1" applyFont="1" applyFill="1" applyBorder="1"/>
    <xf numFmtId="0" fontId="12" fillId="5" borderId="0" xfId="0" applyFont="1" applyFill="1"/>
    <xf numFmtId="0" fontId="13" fillId="5" borderId="0" xfId="0" applyFont="1" applyFill="1"/>
    <xf numFmtId="164" fontId="15" fillId="5" borderId="0" xfId="2" applyNumberFormat="1" applyFont="1" applyFill="1" applyBorder="1"/>
    <xf numFmtId="164" fontId="10" fillId="5" borderId="0" xfId="2" applyNumberFormat="1" applyFont="1" applyFill="1" applyBorder="1"/>
    <xf numFmtId="164" fontId="9" fillId="0" borderId="0" xfId="2" applyNumberFormat="1" applyFont="1" applyBorder="1"/>
    <xf numFmtId="0" fontId="19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0" fontId="10" fillId="3" borderId="1" xfId="0" applyFont="1" applyFill="1" applyBorder="1"/>
    <xf numFmtId="0" fontId="0" fillId="3" borderId="1" xfId="0" applyFill="1" applyBorder="1"/>
    <xf numFmtId="164" fontId="9" fillId="3" borderId="1" xfId="2" applyNumberFormat="1" applyFont="1" applyFill="1" applyBorder="1"/>
    <xf numFmtId="164" fontId="10" fillId="3" borderId="1" xfId="2" applyNumberFormat="1" applyFont="1" applyFill="1" applyBorder="1" applyAlignment="1">
      <alignment horizontal="right"/>
    </xf>
    <xf numFmtId="0" fontId="10" fillId="4" borderId="0" xfId="0" applyFont="1" applyFill="1"/>
    <xf numFmtId="3" fontId="10" fillId="4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/>
    <xf numFmtId="3" fontId="10" fillId="3" borderId="0" xfId="0" applyNumberFormat="1" applyFont="1" applyFill="1"/>
    <xf numFmtId="0" fontId="19" fillId="4" borderId="0" xfId="0" applyFont="1" applyFill="1"/>
    <xf numFmtId="0" fontId="19" fillId="3" borderId="0" xfId="0" applyFont="1" applyFill="1"/>
    <xf numFmtId="3" fontId="10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164" fontId="9" fillId="0" borderId="0" xfId="2" applyNumberFormat="1" applyFont="1"/>
    <xf numFmtId="0" fontId="20" fillId="5" borderId="5" xfId="0" applyFont="1" applyFill="1" applyBorder="1" applyAlignment="1">
      <alignment horizontal="center"/>
    </xf>
    <xf numFmtId="0" fontId="19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 wrapText="1"/>
    </xf>
    <xf numFmtId="164" fontId="12" fillId="3" borderId="0" xfId="2" applyNumberFormat="1" applyFont="1" applyFill="1" applyBorder="1" applyAlignment="1">
      <alignment horizontal="center" wrapText="1"/>
    </xf>
    <xf numFmtId="0" fontId="10" fillId="3" borderId="0" xfId="0" applyFont="1" applyFill="1"/>
    <xf numFmtId="164" fontId="10" fillId="3" borderId="0" xfId="2" applyNumberFormat="1" applyFont="1" applyFill="1" applyBorder="1"/>
    <xf numFmtId="0" fontId="13" fillId="0" borderId="0" xfId="0" applyFont="1" applyAlignment="1">
      <alignment horizontal="center" vertical="center" wrapText="1"/>
    </xf>
    <xf numFmtId="49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3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6" borderId="14" xfId="0" applyNumberFormat="1" applyFont="1" applyFill="1" applyBorder="1" applyAlignment="1">
      <alignment horizontal="right" vertical="center"/>
    </xf>
    <xf numFmtId="49" fontId="7" fillId="6" borderId="15" xfId="0" applyNumberFormat="1" applyFont="1" applyFill="1" applyBorder="1" applyAlignment="1">
      <alignment horizontal="right"/>
    </xf>
    <xf numFmtId="49" fontId="5" fillId="2" borderId="16" xfId="0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9" fontId="7" fillId="2" borderId="18" xfId="0" applyNumberFormat="1" applyFont="1" applyFill="1" applyBorder="1"/>
    <xf numFmtId="167" fontId="5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9" xfId="0" applyNumberFormat="1" applyFont="1" applyFill="1" applyBorder="1" applyAlignment="1">
      <alignment vertical="center"/>
    </xf>
    <xf numFmtId="167" fontId="5" fillId="6" borderId="20" xfId="0" applyNumberFormat="1" applyFont="1" applyFill="1" applyBorder="1" applyAlignment="1">
      <alignment vertical="center"/>
    </xf>
    <xf numFmtId="9" fontId="5" fillId="6" borderId="2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2" fillId="4" borderId="10" xfId="0" applyFont="1" applyFill="1" applyBorder="1" applyAlignment="1">
      <alignment vertical="center"/>
    </xf>
    <xf numFmtId="0" fontId="22" fillId="4" borderId="11" xfId="0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5" fillId="5" borderId="1" xfId="2" applyNumberFormat="1" applyFont="1" applyFill="1" applyBorder="1" applyAlignment="1">
      <alignment horizontal="right"/>
    </xf>
    <xf numFmtId="164" fontId="5" fillId="2" borderId="17" xfId="0" applyNumberFormat="1" applyFont="1" applyFill="1" applyBorder="1" applyAlignment="1">
      <alignment vertical="center"/>
    </xf>
    <xf numFmtId="41" fontId="5" fillId="6" borderId="26" xfId="1" applyFont="1" applyFill="1" applyBorder="1" applyAlignment="1">
      <alignment vertical="center"/>
    </xf>
    <xf numFmtId="41" fontId="5" fillId="6" borderId="27" xfId="1" applyFont="1" applyFill="1" applyBorder="1" applyAlignment="1">
      <alignment vertical="center"/>
    </xf>
    <xf numFmtId="41" fontId="5" fillId="6" borderId="20" xfId="1" applyFont="1" applyFill="1" applyBorder="1" applyAlignment="1">
      <alignment vertical="center"/>
    </xf>
    <xf numFmtId="41" fontId="5" fillId="6" borderId="21" xfId="1" applyFont="1" applyFill="1" applyBorder="1" applyAlignment="1">
      <alignment vertic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166" fontId="9" fillId="0" borderId="0" xfId="2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6</xdr:col>
      <xdr:colOff>704850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0EA68957-B54C-7F17-6E24-26DEAC49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76104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98"/>
  <sheetViews>
    <sheetView tabSelected="1" topLeftCell="A11" workbookViewId="0">
      <selection activeCell="I21" sqref="I21:J21"/>
    </sheetView>
  </sheetViews>
  <sheetFormatPr defaultRowHeight="15"/>
  <cols>
    <col min="1" max="1" width="5.140625" customWidth="1"/>
    <col min="2" max="2" width="28.140625" customWidth="1"/>
    <col min="3" max="3" width="13.5703125" customWidth="1"/>
    <col min="4" max="4" width="22.28515625" bestFit="1" customWidth="1"/>
    <col min="5" max="5" width="15.140625" bestFit="1" customWidth="1"/>
    <col min="6" max="6" width="24.42578125" bestFit="1" customWidth="1"/>
    <col min="7" max="7" width="12.5703125" bestFit="1" customWidth="1"/>
    <col min="8" max="256" width="11.42578125" customWidth="1"/>
  </cols>
  <sheetData>
    <row r="9" spans="2:7">
      <c r="B9" s="1" t="s">
        <v>0</v>
      </c>
      <c r="C9" s="110" t="s">
        <v>1</v>
      </c>
      <c r="D9" s="110"/>
      <c r="E9" s="2"/>
      <c r="F9" s="1" t="s">
        <v>2</v>
      </c>
      <c r="G9" s="3">
        <v>1704</v>
      </c>
    </row>
    <row r="10" spans="2:7">
      <c r="B10" s="4" t="s">
        <v>3</v>
      </c>
      <c r="C10" s="111" t="s">
        <v>4</v>
      </c>
      <c r="D10" s="111"/>
      <c r="E10" s="2"/>
      <c r="F10" s="5" t="s">
        <v>5</v>
      </c>
      <c r="G10" s="6" t="s">
        <v>6</v>
      </c>
    </row>
    <row r="11" spans="2:7">
      <c r="B11" s="4" t="s">
        <v>7</v>
      </c>
      <c r="C11" s="111" t="s">
        <v>8</v>
      </c>
      <c r="D11" s="111"/>
      <c r="E11" s="2"/>
      <c r="F11" s="7" t="s">
        <v>9</v>
      </c>
      <c r="G11" s="8">
        <v>9000</v>
      </c>
    </row>
    <row r="12" spans="2:7">
      <c r="B12" s="4" t="s">
        <v>10</v>
      </c>
      <c r="C12" s="111" t="s">
        <v>11</v>
      </c>
      <c r="D12" s="111"/>
      <c r="E12" s="2"/>
      <c r="F12" s="7" t="s">
        <v>12</v>
      </c>
      <c r="G12" s="8">
        <v>11928000</v>
      </c>
    </row>
    <row r="13" spans="2:7">
      <c r="B13" s="4" t="s">
        <v>13</v>
      </c>
      <c r="C13" s="111" t="s">
        <v>14</v>
      </c>
      <c r="D13" s="111"/>
      <c r="E13" s="2"/>
      <c r="F13" s="7" t="s">
        <v>15</v>
      </c>
      <c r="G13" s="8" t="s">
        <v>16</v>
      </c>
    </row>
    <row r="14" spans="2:7">
      <c r="B14" s="9" t="s">
        <v>17</v>
      </c>
      <c r="C14" s="112" t="s">
        <v>18</v>
      </c>
      <c r="D14" s="112"/>
      <c r="E14" s="2"/>
      <c r="F14" s="7" t="s">
        <v>19</v>
      </c>
      <c r="G14" s="8" t="s">
        <v>6</v>
      </c>
    </row>
    <row r="15" spans="2:7">
      <c r="B15" s="9" t="s">
        <v>20</v>
      </c>
      <c r="C15" s="103">
        <v>44713</v>
      </c>
      <c r="D15" s="104"/>
      <c r="E15" s="2"/>
      <c r="F15" s="7" t="s">
        <v>21</v>
      </c>
      <c r="G15" s="8" t="s">
        <v>22</v>
      </c>
    </row>
    <row r="16" spans="2:7">
      <c r="B16" s="2"/>
      <c r="C16" s="2"/>
      <c r="D16" s="2"/>
      <c r="E16" s="2"/>
      <c r="F16" s="10"/>
      <c r="G16" s="11"/>
    </row>
    <row r="17" spans="2:7">
      <c r="B17" s="105" t="s">
        <v>23</v>
      </c>
      <c r="C17" s="105"/>
      <c r="D17" s="105"/>
      <c r="E17" s="105"/>
      <c r="F17" s="105"/>
      <c r="G17" s="105"/>
    </row>
    <row r="18" spans="2:7">
      <c r="B18" s="2"/>
      <c r="C18" s="2"/>
      <c r="D18" s="2"/>
      <c r="E18" s="2"/>
      <c r="F18" s="10"/>
      <c r="G18" s="10"/>
    </row>
    <row r="19" spans="2:7">
      <c r="B19" s="12" t="s">
        <v>24</v>
      </c>
      <c r="C19" s="2"/>
      <c r="D19" s="2"/>
      <c r="E19" s="2"/>
      <c r="F19" s="10"/>
      <c r="G19" s="10"/>
    </row>
    <row r="20" spans="2:7">
      <c r="B20" s="13" t="s">
        <v>25</v>
      </c>
      <c r="C20" s="13" t="s">
        <v>26</v>
      </c>
      <c r="D20" s="13" t="s">
        <v>27</v>
      </c>
      <c r="E20" s="13" t="s">
        <v>28</v>
      </c>
      <c r="F20" s="14" t="s">
        <v>29</v>
      </c>
      <c r="G20" s="15" t="s">
        <v>30</v>
      </c>
    </row>
    <row r="21" spans="2:7">
      <c r="B21" s="16" t="s">
        <v>31</v>
      </c>
      <c r="C21" s="6" t="s">
        <v>32</v>
      </c>
      <c r="D21" s="6">
        <v>240</v>
      </c>
      <c r="E21" s="6" t="s">
        <v>33</v>
      </c>
      <c r="F21" s="17">
        <v>23000</v>
      </c>
      <c r="G21" s="17">
        <f>F21*D21</f>
        <v>5520000</v>
      </c>
    </row>
    <row r="22" spans="2:7">
      <c r="B22" s="6" t="s">
        <v>34</v>
      </c>
      <c r="C22" s="6" t="s">
        <v>32</v>
      </c>
      <c r="D22" s="6">
        <v>4</v>
      </c>
      <c r="E22" s="18" t="s">
        <v>35</v>
      </c>
      <c r="F22" s="17">
        <v>70000</v>
      </c>
      <c r="G22" s="17">
        <f>F22*D22</f>
        <v>280000</v>
      </c>
    </row>
    <row r="23" spans="2:7">
      <c r="B23" s="6" t="s">
        <v>36</v>
      </c>
      <c r="C23" s="6" t="s">
        <v>32</v>
      </c>
      <c r="D23" s="6">
        <v>120</v>
      </c>
      <c r="E23" s="18" t="s">
        <v>33</v>
      </c>
      <c r="F23" s="17">
        <v>23000</v>
      </c>
      <c r="G23" s="17">
        <f>F23*D23</f>
        <v>2760000</v>
      </c>
    </row>
    <row r="24" spans="2:7">
      <c r="B24" s="19" t="s">
        <v>37</v>
      </c>
      <c r="C24" s="20"/>
      <c r="D24" s="20"/>
      <c r="E24" s="20"/>
      <c r="F24" s="21"/>
      <c r="G24" s="22">
        <f>SUM(G21:G23)</f>
        <v>8560000</v>
      </c>
    </row>
    <row r="25" spans="2:7">
      <c r="B25" s="2"/>
      <c r="C25" s="2"/>
      <c r="D25" s="2"/>
      <c r="E25" s="2"/>
      <c r="F25" s="10"/>
      <c r="G25" s="10"/>
    </row>
    <row r="26" spans="2:7">
      <c r="B26" s="12" t="s">
        <v>38</v>
      </c>
      <c r="C26" s="2"/>
      <c r="D26" s="2"/>
      <c r="E26" s="2"/>
      <c r="F26" s="10"/>
      <c r="G26" s="10"/>
    </row>
    <row r="27" spans="2:7">
      <c r="B27" s="13" t="s">
        <v>25</v>
      </c>
      <c r="C27" s="13" t="s">
        <v>26</v>
      </c>
      <c r="D27" s="13" t="s">
        <v>27</v>
      </c>
      <c r="E27" s="13" t="s">
        <v>28</v>
      </c>
      <c r="F27" s="14" t="s">
        <v>29</v>
      </c>
      <c r="G27" s="15" t="s">
        <v>30</v>
      </c>
    </row>
    <row r="28" spans="2:7">
      <c r="B28" s="6"/>
      <c r="C28" s="6"/>
      <c r="D28" s="6"/>
      <c r="E28" s="6"/>
      <c r="F28" s="8"/>
      <c r="G28" s="17">
        <v>0</v>
      </c>
    </row>
    <row r="29" spans="2:7">
      <c r="B29" s="19" t="s">
        <v>39</v>
      </c>
      <c r="C29" s="20"/>
      <c r="D29" s="20"/>
      <c r="E29" s="20"/>
      <c r="F29" s="21"/>
      <c r="G29" s="21">
        <v>0</v>
      </c>
    </row>
    <row r="30" spans="2:7">
      <c r="B30" s="2"/>
      <c r="C30" s="2"/>
      <c r="D30" s="2"/>
      <c r="E30" s="2"/>
      <c r="F30" s="10"/>
      <c r="G30" s="10"/>
    </row>
    <row r="31" spans="2:7">
      <c r="B31" s="12" t="s">
        <v>40</v>
      </c>
      <c r="C31" s="2"/>
      <c r="D31" s="2"/>
      <c r="E31" s="2"/>
      <c r="F31" s="10"/>
      <c r="G31" s="10"/>
    </row>
    <row r="32" spans="2:7">
      <c r="B32" s="13" t="s">
        <v>25</v>
      </c>
      <c r="C32" s="13" t="s">
        <v>26</v>
      </c>
      <c r="D32" s="13" t="s">
        <v>27</v>
      </c>
      <c r="E32" s="13" t="s">
        <v>28</v>
      </c>
      <c r="F32" s="14" t="s">
        <v>29</v>
      </c>
      <c r="G32" s="15" t="s">
        <v>30</v>
      </c>
    </row>
    <row r="33" spans="2:7">
      <c r="B33" s="6" t="s">
        <v>41</v>
      </c>
      <c r="C33" s="6"/>
      <c r="D33" s="6">
        <v>0.6</v>
      </c>
      <c r="E33" s="23"/>
      <c r="F33" s="17">
        <v>200000</v>
      </c>
      <c r="G33" s="17">
        <f>F33*D33</f>
        <v>120000</v>
      </c>
    </row>
    <row r="34" spans="2:7">
      <c r="B34" s="19" t="s">
        <v>42</v>
      </c>
      <c r="C34" s="20"/>
      <c r="D34" s="20"/>
      <c r="E34" s="20"/>
      <c r="F34" s="21"/>
      <c r="G34" s="22">
        <v>120000</v>
      </c>
    </row>
    <row r="35" spans="2:7">
      <c r="B35" s="2"/>
      <c r="C35" s="2"/>
      <c r="D35" s="2"/>
      <c r="E35" s="2"/>
      <c r="F35" s="10"/>
      <c r="G35" s="10"/>
    </row>
    <row r="36" spans="2:7">
      <c r="B36" s="12" t="s">
        <v>43</v>
      </c>
      <c r="C36" s="2"/>
      <c r="D36" s="2"/>
      <c r="E36" s="2"/>
      <c r="F36" s="10"/>
      <c r="G36" s="10"/>
    </row>
    <row r="37" spans="2:7">
      <c r="B37" s="13" t="s">
        <v>43</v>
      </c>
      <c r="C37" s="13" t="s">
        <v>44</v>
      </c>
      <c r="D37" s="13" t="s">
        <v>45</v>
      </c>
      <c r="E37" s="13" t="s">
        <v>28</v>
      </c>
      <c r="F37" s="15" t="s">
        <v>29</v>
      </c>
      <c r="G37" s="15" t="s">
        <v>46</v>
      </c>
    </row>
    <row r="38" spans="2:7">
      <c r="B38" s="24" t="s">
        <v>47</v>
      </c>
      <c r="C38" s="5"/>
      <c r="D38" s="5"/>
      <c r="E38" s="5"/>
      <c r="F38" s="25"/>
      <c r="G38" s="25">
        <v>1542124</v>
      </c>
    </row>
    <row r="39" spans="2:7">
      <c r="B39" s="26" t="s">
        <v>48</v>
      </c>
      <c r="C39" s="6"/>
      <c r="D39" s="6"/>
      <c r="E39" s="6"/>
      <c r="F39" s="25"/>
      <c r="G39" s="25"/>
    </row>
    <row r="40" spans="2:7">
      <c r="B40" s="5" t="s">
        <v>49</v>
      </c>
      <c r="C40" s="27" t="s">
        <v>50</v>
      </c>
      <c r="D40" s="27">
        <v>10</v>
      </c>
      <c r="E40" s="18" t="s">
        <v>51</v>
      </c>
      <c r="F40" s="25">
        <v>1800</v>
      </c>
      <c r="G40" s="25">
        <f>F40*D40</f>
        <v>18000</v>
      </c>
    </row>
    <row r="41" spans="2:7">
      <c r="B41" s="28" t="s">
        <v>52</v>
      </c>
      <c r="C41" s="27"/>
      <c r="D41" s="27"/>
      <c r="E41" s="6"/>
      <c r="F41" s="25"/>
      <c r="G41" s="25"/>
    </row>
    <row r="42" spans="2:7">
      <c r="B42" s="5" t="s">
        <v>53</v>
      </c>
      <c r="C42" s="27" t="s">
        <v>50</v>
      </c>
      <c r="D42" s="27">
        <v>10</v>
      </c>
      <c r="E42" s="6" t="s">
        <v>33</v>
      </c>
      <c r="F42" s="25">
        <v>8900</v>
      </c>
      <c r="G42" s="25">
        <v>59000</v>
      </c>
    </row>
    <row r="43" spans="2:7">
      <c r="B43" s="5" t="s">
        <v>54</v>
      </c>
      <c r="C43" s="27" t="s">
        <v>55</v>
      </c>
      <c r="D43" s="27">
        <v>600</v>
      </c>
      <c r="E43" s="18" t="s">
        <v>56</v>
      </c>
      <c r="F43" s="25">
        <v>72</v>
      </c>
      <c r="G43" s="25">
        <v>33000</v>
      </c>
    </row>
    <row r="44" spans="2:7">
      <c r="B44" s="5" t="s">
        <v>57</v>
      </c>
      <c r="C44" s="27" t="s">
        <v>55</v>
      </c>
      <c r="D44" s="27">
        <v>571</v>
      </c>
      <c r="E44" s="29" t="s">
        <v>58</v>
      </c>
      <c r="F44" s="25">
        <v>23</v>
      </c>
      <c r="G44" s="25">
        <v>5710</v>
      </c>
    </row>
    <row r="45" spans="2:7">
      <c r="B45" s="5" t="s">
        <v>59</v>
      </c>
      <c r="C45" s="27" t="s">
        <v>60</v>
      </c>
      <c r="D45" s="27">
        <v>620</v>
      </c>
      <c r="E45" s="29" t="s">
        <v>58</v>
      </c>
      <c r="F45" s="25">
        <v>21</v>
      </c>
      <c r="G45" s="25">
        <v>6820</v>
      </c>
    </row>
    <row r="46" spans="2:7">
      <c r="B46" s="5" t="s">
        <v>61</v>
      </c>
      <c r="C46" s="27" t="s">
        <v>60</v>
      </c>
      <c r="D46" s="27">
        <v>750</v>
      </c>
      <c r="E46" s="29" t="s">
        <v>58</v>
      </c>
      <c r="F46" s="25">
        <v>12</v>
      </c>
      <c r="G46" s="25">
        <v>3000</v>
      </c>
    </row>
    <row r="47" spans="2:7">
      <c r="B47" s="5" t="s">
        <v>62</v>
      </c>
      <c r="C47" s="27" t="s">
        <v>60</v>
      </c>
      <c r="D47" s="27">
        <v>800</v>
      </c>
      <c r="E47" s="29" t="s">
        <v>58</v>
      </c>
      <c r="F47" s="25">
        <v>452</v>
      </c>
      <c r="G47" s="25">
        <v>256000</v>
      </c>
    </row>
    <row r="48" spans="2:7">
      <c r="B48" s="5" t="s">
        <v>63</v>
      </c>
      <c r="C48" s="27" t="s">
        <v>64</v>
      </c>
      <c r="D48" s="27">
        <v>571</v>
      </c>
      <c r="E48" s="29" t="s">
        <v>58</v>
      </c>
      <c r="F48" s="25">
        <v>31</v>
      </c>
      <c r="G48" s="25">
        <v>11420</v>
      </c>
    </row>
    <row r="49" spans="2:7">
      <c r="B49" s="5" t="s">
        <v>65</v>
      </c>
      <c r="C49" s="27" t="s">
        <v>66</v>
      </c>
      <c r="D49" s="27">
        <v>600</v>
      </c>
      <c r="E49" s="29" t="s">
        <v>58</v>
      </c>
      <c r="F49" s="25">
        <v>160</v>
      </c>
      <c r="G49" s="25">
        <v>200000</v>
      </c>
    </row>
    <row r="50" spans="2:7">
      <c r="B50" s="19" t="s">
        <v>67</v>
      </c>
      <c r="C50" s="20"/>
      <c r="D50" s="20"/>
      <c r="E50" s="20"/>
      <c r="F50" s="30"/>
      <c r="G50" s="31">
        <f>SUM(G38:G49)</f>
        <v>2135074</v>
      </c>
    </row>
    <row r="51" spans="2:7">
      <c r="B51" s="32"/>
      <c r="C51" s="33"/>
      <c r="D51" s="33"/>
      <c r="E51" s="33"/>
      <c r="F51" s="34"/>
      <c r="G51" s="35"/>
    </row>
    <row r="52" spans="2:7">
      <c r="B52" s="12" t="s">
        <v>68</v>
      </c>
      <c r="F52" s="36"/>
      <c r="G52" s="36"/>
    </row>
    <row r="53" spans="2:7">
      <c r="B53" s="37" t="s">
        <v>69</v>
      </c>
      <c r="C53" s="37" t="s">
        <v>70</v>
      </c>
      <c r="D53" s="13" t="s">
        <v>71</v>
      </c>
      <c r="E53" s="37" t="s">
        <v>28</v>
      </c>
      <c r="F53" s="15" t="s">
        <v>29</v>
      </c>
      <c r="G53" s="15" t="s">
        <v>46</v>
      </c>
    </row>
    <row r="54" spans="2:7">
      <c r="B54" s="38" t="s">
        <v>72</v>
      </c>
      <c r="C54" s="39" t="s">
        <v>73</v>
      </c>
      <c r="D54" s="39">
        <v>1</v>
      </c>
      <c r="E54" s="6" t="s">
        <v>33</v>
      </c>
      <c r="F54" s="97">
        <v>60000</v>
      </c>
      <c r="G54" s="97">
        <v>60000</v>
      </c>
    </row>
    <row r="55" spans="2:7">
      <c r="B55" s="40" t="s">
        <v>74</v>
      </c>
      <c r="C55" s="41"/>
      <c r="D55" s="41"/>
      <c r="E55" s="41"/>
      <c r="F55" s="42"/>
      <c r="G55" s="43">
        <f>SUM(G54:G54)</f>
        <v>60000</v>
      </c>
    </row>
    <row r="56" spans="2:7">
      <c r="F56" s="36"/>
      <c r="G56" s="36"/>
    </row>
    <row r="57" spans="2:7">
      <c r="B57" s="44" t="s">
        <v>75</v>
      </c>
      <c r="C57" s="44"/>
      <c r="D57" s="44"/>
      <c r="E57" s="44"/>
      <c r="F57" s="44"/>
      <c r="G57" s="45">
        <f>SUM(G24+G29+G34+G50+G55)</f>
        <v>10875074</v>
      </c>
    </row>
    <row r="58" spans="2:7">
      <c r="B58" s="46" t="s">
        <v>76</v>
      </c>
      <c r="C58" s="47"/>
      <c r="D58" s="47"/>
      <c r="E58" s="47"/>
      <c r="F58" s="47"/>
      <c r="G58" s="48">
        <f>SUM(G57*5/100)</f>
        <v>543753.69999999995</v>
      </c>
    </row>
    <row r="59" spans="2:7">
      <c r="B59" s="49" t="s">
        <v>77</v>
      </c>
      <c r="C59" s="49"/>
      <c r="D59" s="49"/>
      <c r="E59" s="49"/>
      <c r="F59" s="49"/>
      <c r="G59" s="45">
        <f>SUM(G57:G58)</f>
        <v>11418827.699999999</v>
      </c>
    </row>
    <row r="60" spans="2:7">
      <c r="B60" s="50" t="s">
        <v>78</v>
      </c>
      <c r="C60" s="50"/>
      <c r="D60" s="50"/>
      <c r="E60" s="50"/>
      <c r="F60" s="50"/>
      <c r="G60" s="51">
        <f>SUM(G12*1)</f>
        <v>11928000</v>
      </c>
    </row>
    <row r="61" spans="2:7">
      <c r="B61" s="49" t="s">
        <v>79</v>
      </c>
      <c r="C61" s="44"/>
      <c r="D61" s="44"/>
      <c r="E61" s="44"/>
      <c r="F61" s="44"/>
      <c r="G61" s="45">
        <f>SUM(G60-G59)</f>
        <v>509172.30000000075</v>
      </c>
    </row>
    <row r="62" spans="2:7">
      <c r="B62" s="52" t="s">
        <v>80</v>
      </c>
      <c r="C62" s="53"/>
      <c r="D62" s="53"/>
      <c r="E62" s="53"/>
      <c r="F62" s="53"/>
      <c r="G62" s="54"/>
    </row>
    <row r="63" spans="2:7" ht="15.75" thickBot="1">
      <c r="B63" s="55"/>
      <c r="C63" s="53"/>
      <c r="D63" s="53"/>
      <c r="E63" s="53"/>
      <c r="F63" s="53"/>
      <c r="G63" s="54"/>
    </row>
    <row r="64" spans="2:7">
      <c r="B64" s="56" t="s">
        <v>81</v>
      </c>
      <c r="C64" s="57"/>
      <c r="D64" s="57"/>
      <c r="E64" s="57"/>
      <c r="F64" s="58"/>
      <c r="G64" s="54"/>
    </row>
    <row r="65" spans="2:10">
      <c r="B65" s="59" t="s">
        <v>82</v>
      </c>
      <c r="C65" s="60"/>
      <c r="D65" s="60"/>
      <c r="E65" s="60"/>
      <c r="F65" s="61"/>
      <c r="G65" s="54"/>
    </row>
    <row r="66" spans="2:10">
      <c r="B66" s="59" t="s">
        <v>83</v>
      </c>
      <c r="C66" s="60"/>
      <c r="D66" s="60"/>
      <c r="E66" s="60"/>
      <c r="F66" s="61"/>
      <c r="G66" s="54"/>
    </row>
    <row r="67" spans="2:10">
      <c r="B67" s="59" t="s">
        <v>84</v>
      </c>
      <c r="C67" s="60"/>
      <c r="D67" s="60"/>
      <c r="E67" s="60"/>
      <c r="F67" s="61"/>
      <c r="G67" s="54"/>
    </row>
    <row r="68" spans="2:10">
      <c r="B68" s="59" t="s">
        <v>85</v>
      </c>
      <c r="C68" s="60"/>
      <c r="D68" s="60"/>
      <c r="E68" s="60"/>
      <c r="F68" s="61"/>
      <c r="G68" s="54"/>
    </row>
    <row r="69" spans="2:10">
      <c r="B69" s="59" t="s">
        <v>86</v>
      </c>
      <c r="C69" s="60"/>
      <c r="D69" s="60"/>
      <c r="E69" s="60"/>
      <c r="F69" s="61"/>
      <c r="G69" s="54"/>
    </row>
    <row r="70" spans="2:10">
      <c r="B70" s="59" t="s">
        <v>87</v>
      </c>
      <c r="C70" s="60"/>
      <c r="D70" s="60"/>
      <c r="E70" s="60"/>
      <c r="F70" s="61"/>
      <c r="G70" s="54"/>
    </row>
    <row r="71" spans="2:10">
      <c r="B71" s="59" t="s">
        <v>88</v>
      </c>
      <c r="C71" s="60"/>
      <c r="D71" s="60"/>
      <c r="E71" s="60"/>
      <c r="F71" s="61"/>
    </row>
    <row r="72" spans="2:10" ht="15.75" thickBot="1">
      <c r="B72" s="62" t="s">
        <v>89</v>
      </c>
      <c r="C72" s="63"/>
      <c r="D72" s="63"/>
      <c r="E72" s="63"/>
      <c r="F72" s="64"/>
    </row>
    <row r="73" spans="2:10">
      <c r="D73" s="106"/>
      <c r="E73" s="106"/>
      <c r="F73" s="36"/>
      <c r="G73" s="65"/>
    </row>
    <row r="74" spans="2:10">
      <c r="F74" s="65"/>
      <c r="G74" s="65"/>
    </row>
    <row r="75" spans="2:10">
      <c r="B75" s="66" t="s">
        <v>90</v>
      </c>
      <c r="F75" s="65"/>
      <c r="G75" s="65"/>
    </row>
    <row r="76" spans="2:10">
      <c r="F76" s="65"/>
      <c r="G76" s="65"/>
    </row>
    <row r="77" spans="2:10" ht="24.75">
      <c r="B77" s="67" t="s">
        <v>91</v>
      </c>
      <c r="C77" s="68" t="s">
        <v>92</v>
      </c>
      <c r="D77" s="69" t="s">
        <v>93</v>
      </c>
      <c r="E77" s="70" t="s">
        <v>94</v>
      </c>
      <c r="F77" s="71" t="s">
        <v>95</v>
      </c>
      <c r="G77" s="71" t="s">
        <v>96</v>
      </c>
      <c r="J77" t="s">
        <v>97</v>
      </c>
    </row>
    <row r="78" spans="2:10">
      <c r="B78" t="s">
        <v>98</v>
      </c>
      <c r="C78">
        <v>1</v>
      </c>
      <c r="D78">
        <v>365</v>
      </c>
      <c r="E78">
        <v>40.200000000000003</v>
      </c>
      <c r="F78" s="36">
        <v>118625</v>
      </c>
      <c r="G78" s="36">
        <v>1186250</v>
      </c>
    </row>
    <row r="79" spans="2:10">
      <c r="B79" t="s">
        <v>99</v>
      </c>
      <c r="C79">
        <v>0.15</v>
      </c>
      <c r="D79">
        <v>30</v>
      </c>
      <c r="E79">
        <v>4.5</v>
      </c>
      <c r="F79" s="36">
        <v>17793</v>
      </c>
      <c r="G79" s="36">
        <v>177937</v>
      </c>
    </row>
    <row r="80" spans="2:10">
      <c r="B80" t="s">
        <v>100</v>
      </c>
      <c r="C80">
        <v>0.15</v>
      </c>
      <c r="D80">
        <v>300</v>
      </c>
      <c r="E80">
        <v>283.5</v>
      </c>
      <c r="F80" s="36">
        <v>17793</v>
      </c>
      <c r="G80" s="36">
        <v>177937</v>
      </c>
    </row>
    <row r="81" spans="2:7">
      <c r="B81" s="72" t="s">
        <v>37</v>
      </c>
      <c r="C81" s="72"/>
      <c r="D81" s="72"/>
      <c r="E81" s="72"/>
      <c r="F81" s="73"/>
      <c r="G81" s="73">
        <f>SUM(G78:G80)</f>
        <v>1542124</v>
      </c>
    </row>
    <row r="82" spans="2:7" ht="25.5" customHeight="1">
      <c r="B82" s="107" t="s">
        <v>101</v>
      </c>
      <c r="C82" s="108"/>
      <c r="D82" s="108"/>
      <c r="E82" s="108"/>
      <c r="F82" s="108"/>
      <c r="G82" s="109"/>
    </row>
    <row r="83" spans="2:7" ht="15.75" thickBot="1">
      <c r="B83" s="74"/>
      <c r="C83" s="74"/>
      <c r="D83" s="74"/>
      <c r="E83" s="74"/>
      <c r="F83" s="74"/>
      <c r="G83" s="74"/>
    </row>
    <row r="84" spans="2:7" ht="15.75" thickBot="1">
      <c r="B84" s="75" t="s">
        <v>102</v>
      </c>
      <c r="C84" s="76"/>
      <c r="D84" s="77"/>
      <c r="E84" s="78"/>
      <c r="F84" s="78"/>
      <c r="G84" s="74"/>
    </row>
    <row r="85" spans="2:7">
      <c r="B85" s="79" t="s">
        <v>103</v>
      </c>
      <c r="C85" s="80" t="s">
        <v>104</v>
      </c>
      <c r="D85" s="81" t="s">
        <v>105</v>
      </c>
      <c r="E85" s="78"/>
      <c r="F85" s="78"/>
      <c r="G85" s="74"/>
    </row>
    <row r="86" spans="2:7">
      <c r="B86" s="82" t="s">
        <v>106</v>
      </c>
      <c r="C86" s="83">
        <f>G24</f>
        <v>8560000</v>
      </c>
      <c r="D86" s="84">
        <f>(C86/C92)</f>
        <v>0.74963912451363113</v>
      </c>
      <c r="E86" s="78"/>
      <c r="F86" s="78"/>
      <c r="G86" s="74"/>
    </row>
    <row r="87" spans="2:7">
      <c r="B87" s="82" t="s">
        <v>107</v>
      </c>
      <c r="C87" s="98">
        <f>G29</f>
        <v>0</v>
      </c>
      <c r="D87" s="84">
        <v>0</v>
      </c>
      <c r="E87" s="78"/>
      <c r="F87" s="78"/>
      <c r="G87" s="74"/>
    </row>
    <row r="88" spans="2:7">
      <c r="B88" s="82" t="s">
        <v>108</v>
      </c>
      <c r="C88" s="83">
        <f>G34</f>
        <v>120000</v>
      </c>
      <c r="D88" s="84">
        <f>(C88/C92)</f>
        <v>1.0508959689443428E-2</v>
      </c>
      <c r="E88" s="78"/>
      <c r="F88" s="78"/>
      <c r="G88" s="74"/>
    </row>
    <row r="89" spans="2:7">
      <c r="B89" s="82" t="s">
        <v>109</v>
      </c>
      <c r="C89" s="83">
        <f>G50</f>
        <v>2135074</v>
      </c>
      <c r="D89" s="84">
        <f>(C89/C92)</f>
        <v>0.18697838833315614</v>
      </c>
      <c r="E89" s="78"/>
      <c r="F89" s="78"/>
      <c r="G89" s="74"/>
    </row>
    <row r="90" spans="2:7">
      <c r="B90" s="82" t="s">
        <v>110</v>
      </c>
      <c r="C90" s="85">
        <f>G55</f>
        <v>60000</v>
      </c>
      <c r="D90" s="84">
        <f>(C90/C92)</f>
        <v>5.2544798447217139E-3</v>
      </c>
      <c r="E90" s="86"/>
      <c r="F90" s="86"/>
      <c r="G90" s="74"/>
    </row>
    <row r="91" spans="2:7">
      <c r="B91" s="82" t="s">
        <v>111</v>
      </c>
      <c r="C91" s="85">
        <f>G58</f>
        <v>543753.69999999995</v>
      </c>
      <c r="D91" s="84">
        <f>(C91/C92)</f>
        <v>4.7619047619047616E-2</v>
      </c>
      <c r="E91" s="86"/>
      <c r="F91" s="86"/>
      <c r="G91" s="74"/>
    </row>
    <row r="92" spans="2:7" ht="15.75" thickBot="1">
      <c r="B92" s="87" t="s">
        <v>112</v>
      </c>
      <c r="C92" s="88">
        <f>SUM(C86:C91)</f>
        <v>11418827.699999999</v>
      </c>
      <c r="D92" s="89">
        <f>SUM(D86:D91)</f>
        <v>1</v>
      </c>
      <c r="E92" s="86"/>
      <c r="F92" s="86"/>
      <c r="G92" s="74"/>
    </row>
    <row r="93" spans="2:7">
      <c r="B93" s="55"/>
      <c r="C93" s="53"/>
      <c r="D93" s="53"/>
      <c r="E93" s="53"/>
      <c r="F93" s="53"/>
      <c r="G93" s="74"/>
    </row>
    <row r="94" spans="2:7" ht="15.75" thickBot="1">
      <c r="B94" s="90"/>
      <c r="C94" s="53"/>
      <c r="D94" s="53"/>
      <c r="E94" s="53"/>
      <c r="F94" s="53"/>
      <c r="G94" s="74"/>
    </row>
    <row r="95" spans="2:7" ht="15.75" thickBot="1">
      <c r="B95" s="91"/>
      <c r="C95" s="76" t="s">
        <v>113</v>
      </c>
      <c r="D95" s="92"/>
      <c r="E95" s="93"/>
      <c r="F95" s="86"/>
      <c r="G95" s="74"/>
    </row>
    <row r="96" spans="2:7">
      <c r="B96" s="94" t="s">
        <v>114</v>
      </c>
      <c r="C96" s="99">
        <v>1650</v>
      </c>
      <c r="D96" s="99">
        <v>1704</v>
      </c>
      <c r="E96" s="100">
        <v>1750</v>
      </c>
      <c r="F96" s="95"/>
      <c r="G96" s="74"/>
    </row>
    <row r="97" spans="2:6" ht="15.75" thickBot="1">
      <c r="B97" s="87" t="s">
        <v>115</v>
      </c>
      <c r="C97" s="101">
        <v>3889</v>
      </c>
      <c r="D97" s="101">
        <v>3766</v>
      </c>
      <c r="E97" s="102">
        <v>3667</v>
      </c>
      <c r="F97" s="95"/>
    </row>
    <row r="98" spans="2:6">
      <c r="B98" s="96" t="s">
        <v>116</v>
      </c>
      <c r="C98" s="60"/>
      <c r="D98" s="60"/>
      <c r="E98" s="60"/>
      <c r="F98" s="60"/>
    </row>
  </sheetData>
  <mergeCells count="10">
    <mergeCell ref="C15:D15"/>
    <mergeCell ref="B17:G17"/>
    <mergeCell ref="D73:E73"/>
    <mergeCell ref="B82:G82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63E43-F477-4BF7-AF35-A95E6B06ED43}"/>
</file>

<file path=customXml/itemProps2.xml><?xml version="1.0" encoding="utf-8"?>
<ds:datastoreItem xmlns:ds="http://schemas.openxmlformats.org/officeDocument/2006/customXml" ds:itemID="{ED33D2E9-89F1-4650-BEE7-E7D53B8EBD82}"/>
</file>

<file path=customXml/itemProps3.xml><?xml version="1.0" encoding="utf-8"?>
<ds:datastoreItem xmlns:ds="http://schemas.openxmlformats.org/officeDocument/2006/customXml" ds:itemID="{0444F260-F5B6-45D5-AC1D-F19DE1FE2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Mosjos Segovia Eugenio Manuel</cp:lastModifiedBy>
  <cp:revision/>
  <dcterms:created xsi:type="dcterms:W3CDTF">2022-03-15T19:34:34Z</dcterms:created>
  <dcterms:modified xsi:type="dcterms:W3CDTF">2022-07-01T15:49:56Z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