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81BDBB46051D96EDE6CF7A4BCD8FF30D635876EA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CAPRINO" sheetId="1" r:id="rId1"/>
  </sheets>
  <calcPr calcId="162913"/>
</workbook>
</file>

<file path=xl/calcChain.xml><?xml version="1.0" encoding="utf-8"?>
<calcChain xmlns="http://schemas.openxmlformats.org/spreadsheetml/2006/main">
  <c r="F22" i="1" l="1"/>
  <c r="G12" i="1" l="1"/>
  <c r="G45" i="1" l="1"/>
  <c r="G46" i="1"/>
  <c r="G48" i="1"/>
  <c r="G49" i="1"/>
  <c r="G50" i="1"/>
  <c r="G34" i="1"/>
  <c r="G35" i="1"/>
  <c r="G36" i="1"/>
  <c r="G37" i="1"/>
  <c r="G33" i="1"/>
  <c r="G27" i="1"/>
  <c r="G55" i="1" l="1"/>
  <c r="G22" i="1"/>
  <c r="G56" i="1" l="1"/>
  <c r="G38" i="1"/>
  <c r="G29" i="1" l="1"/>
  <c r="G43" i="1" l="1"/>
  <c r="C76" i="1" l="1"/>
  <c r="C79" i="1"/>
  <c r="G21" i="1"/>
  <c r="G61" i="1"/>
  <c r="G23" i="1" l="1"/>
  <c r="C75" i="1" s="1"/>
  <c r="G51" i="1"/>
  <c r="C78" i="1" s="1"/>
  <c r="C77" i="1"/>
  <c r="G58" i="1" l="1"/>
  <c r="G59" i="1" s="1"/>
  <c r="G60" i="1" l="1"/>
  <c r="D86" i="1" s="1"/>
  <c r="C80" i="1"/>
  <c r="E86" i="1" l="1"/>
  <c r="C81" i="1"/>
  <c r="D80" i="1" s="1"/>
  <c r="C86" i="1"/>
  <c r="G62" i="1"/>
  <c r="D76" i="1" l="1"/>
  <c r="D79" i="1"/>
  <c r="D77" i="1"/>
  <c r="D78" i="1"/>
  <c r="D75" i="1"/>
  <c r="D81" i="1" l="1"/>
</calcChain>
</file>

<file path=xl/sharedStrings.xml><?xml version="1.0" encoding="utf-8"?>
<sst xmlns="http://schemas.openxmlformats.org/spreadsheetml/2006/main" count="141" uniqueCount="102">
  <si>
    <t>RUBRO O CULTIVO</t>
  </si>
  <si>
    <t>CAPRINO</t>
  </si>
  <si>
    <t>RENDIMIENTO (Cabezas)</t>
  </si>
  <si>
    <t>VARIEDAD</t>
  </si>
  <si>
    <t>BOER</t>
  </si>
  <si>
    <t>FECHA ESTIMADA  PRECIO VENTA</t>
  </si>
  <si>
    <t>DICIEMBRE</t>
  </si>
  <si>
    <t>NIVEL TECNOLÓGICO</t>
  </si>
  <si>
    <t>MEDIO-BAJO</t>
  </si>
  <si>
    <t>PRECIO ESPERADO ($/Cabeza)</t>
  </si>
  <si>
    <t>REGIÓN</t>
  </si>
  <si>
    <t>ÑUBLE</t>
  </si>
  <si>
    <t>INGRESO ESPERADO, con IVA ($)</t>
  </si>
  <si>
    <t>AGENCIA DE ÁREA</t>
  </si>
  <si>
    <t>SAN CARLOS</t>
  </si>
  <si>
    <t>DESTINO PRODUCCION</t>
  </si>
  <si>
    <t>FERIA-PREDIO</t>
  </si>
  <si>
    <t>COMUNA/LOCALIDAD</t>
  </si>
  <si>
    <t>SAN CARLOS, ÑIQUEN, SAN FABIAN</t>
  </si>
  <si>
    <t>FECHA DE COSECHA</t>
  </si>
  <si>
    <t>ANUAL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</si>
  <si>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</si>
  <si>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</si>
  <si>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</si>
  <si>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</si>
  <si>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</si>
  <si>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</si>
  <si>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</si>
  <si>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</si>
  <si>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</si>
  <si>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</si>
  <si>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</si>
  <si>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Mantención cercos</t>
  </si>
  <si>
    <t>JH</t>
  </si>
  <si>
    <t>Anual</t>
  </si>
  <si>
    <t>Fertilizacion mantención</t>
  </si>
  <si>
    <t>Septiembre-Noviembre</t>
  </si>
  <si>
    <t>Subtotal Jornadas Hombre</t>
  </si>
  <si>
    <t>JORNADAS ANIMAL</t>
  </si>
  <si>
    <t>Trazado regueros</t>
  </si>
  <si>
    <t>JA</t>
  </si>
  <si>
    <t>Agosto</t>
  </si>
  <si>
    <t>Subtotal Jornadas Animal</t>
  </si>
  <si>
    <t>MAQUINARIA</t>
  </si>
  <si>
    <t>Aradura</t>
  </si>
  <si>
    <t>JM</t>
  </si>
  <si>
    <t>Junio</t>
  </si>
  <si>
    <t>Rastraje</t>
  </si>
  <si>
    <t>Rodillado</t>
  </si>
  <si>
    <t>Siembra y fertilización</t>
  </si>
  <si>
    <t>Cosecha de pasto</t>
  </si>
  <si>
    <t>Diciembre-Enero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</si>
  <si>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</si>
  <si>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</si>
  <si>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</si>
  <si>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</si>
  <si>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</si>
  <si>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</si>
  <si>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</si>
  <si>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</t>
  </si>
  <si>
    <t>FERTILIZANTES</t>
  </si>
  <si>
    <t>Mezcla 9-41-12</t>
  </si>
  <si>
    <t>Urea</t>
  </si>
  <si>
    <t>Septiembre</t>
  </si>
  <si>
    <t>FARMACOS</t>
  </si>
  <si>
    <t>Suplementacion cabras</t>
  </si>
  <si>
    <t>Un</t>
  </si>
  <si>
    <t>Julio</t>
  </si>
  <si>
    <t>Medicamentos cabras</t>
  </si>
  <si>
    <t>Medicamentos cabritos</t>
  </si>
  <si>
    <t>Subtotal Insumos</t>
  </si>
  <si>
    <t>OTROS</t>
  </si>
  <si>
    <t>Item</t>
  </si>
  <si>
    <t>Guardado de fardos</t>
  </si>
  <si>
    <t>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</si>
  <si>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</si>
  <si>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</si>
  <si>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</si>
  <si>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</si>
  <si>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</si>
  <si>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</si>
  <si>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</si>
  <si>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</si>
  <si>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</si>
  <si>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</si>
  <si>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</si>
  <si>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</si>
  <si>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</si>
  <si>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</si>
  <si>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</si>
  <si>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</si>
  <si>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</si>
  <si>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</si>
  <si>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</si>
  <si>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</si>
  <si>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</si>
  <si>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</si>
  <si>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</si>
  <si>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($/cabeza)</t>
  </si>
  <si>
    <t>Rendimiento (Cabezas/hà)</t>
  </si>
  <si>
    <t>Costo unitario ($/Cabeza)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</si>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</sst>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485775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A12" zoomScale="130" zoomScaleNormal="130" workbookViewId="0">
      <selection activeCell="F28" sqref="F28"/>
    </sheetView>
  </sheetViews>
  <sheetFormatPr defaultColWidth="10.85546875" defaultRowHeight="11.25" customHeight="1"/>
  <cols>
    <col min="1" max="1" width="4.42578125" style="1" customWidth="1"/>
    <col min="2" max="2" width="22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40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60000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2400000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>
      <c r="A15" s="5"/>
      <c r="B15" s="10" t="s">
        <v>21</v>
      </c>
      <c r="C15" s="93">
        <v>44713</v>
      </c>
      <c r="D15" s="11"/>
      <c r="E15" s="153" t="s">
        <v>22</v>
      </c>
      <c r="F15" s="154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12</v>
      </c>
      <c r="E21" s="31" t="s">
        <v>34</v>
      </c>
      <c r="F21" s="17">
        <v>18000</v>
      </c>
      <c r="G21" s="17">
        <f>(D21*F21)</f>
        <v>216000</v>
      </c>
    </row>
    <row r="22" spans="1:7" ht="12.75" customHeight="1">
      <c r="A22" s="23"/>
      <c r="B22" s="12" t="s">
        <v>35</v>
      </c>
      <c r="C22" s="31" t="s">
        <v>33</v>
      </c>
      <c r="D22" s="32">
        <v>12</v>
      </c>
      <c r="E22" s="31" t="s">
        <v>36</v>
      </c>
      <c r="F22" s="17">
        <f>F21</f>
        <v>18000</v>
      </c>
      <c r="G22" s="17">
        <f t="shared" ref="G22" si="0">(D22*F22)</f>
        <v>216000</v>
      </c>
    </row>
    <row r="23" spans="1:7" ht="12.75" customHeight="1">
      <c r="A23" s="23"/>
      <c r="B23" s="33" t="s">
        <v>37</v>
      </c>
      <c r="C23" s="34"/>
      <c r="D23" s="34"/>
      <c r="E23" s="34"/>
      <c r="F23" s="35"/>
      <c r="G23" s="36">
        <f>SUM(G21:G22)</f>
        <v>432000</v>
      </c>
    </row>
    <row r="24" spans="1:7" ht="12" customHeight="1">
      <c r="A24" s="2"/>
      <c r="B24" s="24"/>
      <c r="C24" s="26"/>
      <c r="D24" s="26"/>
      <c r="E24" s="26"/>
      <c r="F24" s="37"/>
      <c r="G24" s="37"/>
    </row>
    <row r="25" spans="1:7" ht="12" customHeight="1">
      <c r="A25" s="5"/>
      <c r="B25" s="38" t="s">
        <v>38</v>
      </c>
      <c r="C25" s="39"/>
      <c r="D25" s="40"/>
      <c r="E25" s="40"/>
      <c r="F25" s="41"/>
      <c r="G25" s="41"/>
    </row>
    <row r="26" spans="1:7" ht="24" customHeight="1">
      <c r="A26" s="5"/>
      <c r="B26" s="97" t="s">
        <v>26</v>
      </c>
      <c r="C26" s="98" t="s">
        <v>27</v>
      </c>
      <c r="D26" s="98" t="s">
        <v>28</v>
      </c>
      <c r="E26" s="97" t="s">
        <v>29</v>
      </c>
      <c r="F26" s="98" t="s">
        <v>30</v>
      </c>
      <c r="G26" s="97" t="s">
        <v>31</v>
      </c>
    </row>
    <row r="27" spans="1:7" ht="12" customHeight="1">
      <c r="A27" s="66"/>
      <c r="B27" s="103" t="s">
        <v>39</v>
      </c>
      <c r="C27" s="104" t="s">
        <v>40</v>
      </c>
      <c r="D27" s="104">
        <v>1</v>
      </c>
      <c r="E27" s="104" t="s">
        <v>41</v>
      </c>
      <c r="F27" s="105">
        <v>18000</v>
      </c>
      <c r="G27" s="105">
        <f>(D27*F27)</f>
        <v>18000</v>
      </c>
    </row>
    <row r="28" spans="1:7" ht="12" customHeight="1">
      <c r="A28" s="66"/>
      <c r="B28" s="103"/>
      <c r="C28" s="104"/>
      <c r="D28" s="104"/>
      <c r="E28" s="104"/>
      <c r="F28" s="105"/>
      <c r="G28" s="105"/>
    </row>
    <row r="29" spans="1:7" ht="12" customHeight="1">
      <c r="A29" s="5"/>
      <c r="B29" s="99" t="s">
        <v>42</v>
      </c>
      <c r="C29" s="100"/>
      <c r="D29" s="100"/>
      <c r="E29" s="100"/>
      <c r="F29" s="101"/>
      <c r="G29" s="102">
        <f>SUM(G27:G28)</f>
        <v>18000</v>
      </c>
    </row>
    <row r="30" spans="1:7" ht="12" customHeight="1">
      <c r="A30" s="2"/>
      <c r="B30" s="42"/>
      <c r="C30" s="43"/>
      <c r="D30" s="43"/>
      <c r="E30" s="43"/>
      <c r="F30" s="44"/>
      <c r="G30" s="44"/>
    </row>
    <row r="31" spans="1:7" ht="12" customHeight="1">
      <c r="A31" s="5"/>
      <c r="B31" s="38" t="s">
        <v>43</v>
      </c>
      <c r="C31" s="39"/>
      <c r="D31" s="40"/>
      <c r="E31" s="40"/>
      <c r="F31" s="41"/>
      <c r="G31" s="41"/>
    </row>
    <row r="32" spans="1:7" ht="24" customHeight="1">
      <c r="A32" s="5"/>
      <c r="B32" s="45" t="s">
        <v>26</v>
      </c>
      <c r="C32" s="45" t="s">
        <v>27</v>
      </c>
      <c r="D32" s="45" t="s">
        <v>28</v>
      </c>
      <c r="E32" s="45" t="s">
        <v>29</v>
      </c>
      <c r="F32" s="46" t="s">
        <v>30</v>
      </c>
      <c r="G32" s="45" t="s">
        <v>31</v>
      </c>
    </row>
    <row r="33" spans="1:11" ht="12.75" customHeight="1">
      <c r="A33" s="23"/>
      <c r="B33" s="12" t="s">
        <v>44</v>
      </c>
      <c r="C33" s="31" t="s">
        <v>45</v>
      </c>
      <c r="D33" s="32">
        <v>0.125</v>
      </c>
      <c r="E33" s="31" t="s">
        <v>46</v>
      </c>
      <c r="F33" s="17">
        <v>400000</v>
      </c>
      <c r="G33" s="17">
        <f>(D33*F33)</f>
        <v>50000</v>
      </c>
    </row>
    <row r="34" spans="1:11" ht="12.75" customHeight="1">
      <c r="A34" s="23"/>
      <c r="B34" s="12" t="s">
        <v>47</v>
      </c>
      <c r="C34" s="31" t="s">
        <v>45</v>
      </c>
      <c r="D34" s="32">
        <v>0.25</v>
      </c>
      <c r="E34" s="31" t="s">
        <v>46</v>
      </c>
      <c r="F34" s="17">
        <v>280000</v>
      </c>
      <c r="G34" s="17">
        <f t="shared" ref="G34:G37" si="1">(D34*F34)</f>
        <v>70000</v>
      </c>
    </row>
    <row r="35" spans="1:11" ht="12.75" customHeight="1">
      <c r="A35" s="23"/>
      <c r="B35" s="12" t="s">
        <v>48</v>
      </c>
      <c r="C35" s="31" t="s">
        <v>45</v>
      </c>
      <c r="D35" s="32">
        <v>0.125</v>
      </c>
      <c r="E35" s="31" t="s">
        <v>46</v>
      </c>
      <c r="F35" s="17">
        <v>120000</v>
      </c>
      <c r="G35" s="17">
        <f t="shared" si="1"/>
        <v>15000</v>
      </c>
    </row>
    <row r="36" spans="1:11" ht="12.75" customHeight="1">
      <c r="A36" s="23"/>
      <c r="B36" s="12" t="s">
        <v>49</v>
      </c>
      <c r="C36" s="31" t="s">
        <v>45</v>
      </c>
      <c r="D36" s="32">
        <v>0.125</v>
      </c>
      <c r="E36" s="31" t="s">
        <v>41</v>
      </c>
      <c r="F36" s="17">
        <v>320000</v>
      </c>
      <c r="G36" s="17">
        <f t="shared" si="1"/>
        <v>40000</v>
      </c>
    </row>
    <row r="37" spans="1:11" ht="12.75" customHeight="1">
      <c r="A37" s="23"/>
      <c r="B37" s="12" t="s">
        <v>50</v>
      </c>
      <c r="C37" s="31" t="s">
        <v>45</v>
      </c>
      <c r="D37" s="32">
        <v>1</v>
      </c>
      <c r="E37" s="31" t="s">
        <v>51</v>
      </c>
      <c r="F37" s="17">
        <v>280000</v>
      </c>
      <c r="G37" s="17">
        <f t="shared" si="1"/>
        <v>280000</v>
      </c>
    </row>
    <row r="38" spans="1:11" ht="12.75" customHeight="1">
      <c r="A38" s="5"/>
      <c r="B38" s="47" t="s">
        <v>52</v>
      </c>
      <c r="C38" s="48"/>
      <c r="D38" s="48"/>
      <c r="E38" s="48"/>
      <c r="F38" s="49"/>
      <c r="G38" s="50">
        <f>SUM(G33:G37)</f>
        <v>455000</v>
      </c>
    </row>
    <row r="39" spans="1:11" ht="12" customHeight="1">
      <c r="A39" s="2"/>
      <c r="B39" s="42"/>
      <c r="C39" s="43"/>
      <c r="D39" s="43"/>
      <c r="E39" s="43"/>
      <c r="F39" s="44"/>
      <c r="G39" s="44"/>
    </row>
    <row r="40" spans="1:11" ht="12" customHeight="1">
      <c r="A40" s="5"/>
      <c r="B40" s="38" t="s">
        <v>53</v>
      </c>
      <c r="C40" s="39"/>
      <c r="D40" s="40"/>
      <c r="E40" s="40"/>
      <c r="F40" s="41"/>
      <c r="G40" s="41"/>
    </row>
    <row r="41" spans="1:11" ht="24" customHeight="1">
      <c r="A41" s="5"/>
      <c r="B41" s="46" t="s">
        <v>54</v>
      </c>
      <c r="C41" s="46" t="s">
        <v>55</v>
      </c>
      <c r="D41" s="46" t="s">
        <v>56</v>
      </c>
      <c r="E41" s="46" t="s">
        <v>29</v>
      </c>
      <c r="F41" s="46" t="s">
        <v>30</v>
      </c>
      <c r="G41" s="46" t="s">
        <v>31</v>
      </c>
      <c r="K41" s="91"/>
    </row>
    <row r="42" spans="1:11" ht="12.75" customHeight="1">
      <c r="A42" s="23"/>
      <c r="B42" s="106" t="s">
        <v>57</v>
      </c>
      <c r="C42" s="95"/>
      <c r="D42" s="96"/>
      <c r="E42" s="95"/>
      <c r="F42" s="96"/>
      <c r="G42" s="53"/>
      <c r="K42" s="91"/>
    </row>
    <row r="43" spans="1:11" ht="12.75" customHeight="1">
      <c r="A43" s="23"/>
      <c r="B43" s="15" t="s">
        <v>58</v>
      </c>
      <c r="C43" s="51" t="s">
        <v>59</v>
      </c>
      <c r="D43" s="52">
        <v>200</v>
      </c>
      <c r="E43" s="51" t="s">
        <v>46</v>
      </c>
      <c r="F43" s="53">
        <v>480</v>
      </c>
      <c r="G43" s="53">
        <f t="shared" ref="G43:G50" si="2">(D43*F43)</f>
        <v>96000</v>
      </c>
    </row>
    <row r="44" spans="1:11" ht="12.75" customHeight="1">
      <c r="A44" s="23"/>
      <c r="B44" s="107" t="s">
        <v>60</v>
      </c>
      <c r="C44" s="54"/>
      <c r="D44" s="16"/>
      <c r="E44" s="54"/>
      <c r="F44" s="53"/>
      <c r="G44" s="53"/>
    </row>
    <row r="45" spans="1:11" ht="12.75" customHeight="1">
      <c r="A45" s="23"/>
      <c r="B45" s="15" t="s">
        <v>61</v>
      </c>
      <c r="C45" s="51" t="s">
        <v>59</v>
      </c>
      <c r="D45" s="52">
        <v>200</v>
      </c>
      <c r="E45" s="51" t="s">
        <v>41</v>
      </c>
      <c r="F45" s="53">
        <v>1460</v>
      </c>
      <c r="G45" s="53">
        <f t="shared" si="2"/>
        <v>292000</v>
      </c>
    </row>
    <row r="46" spans="1:11" ht="12.75" customHeight="1">
      <c r="A46" s="23"/>
      <c r="B46" s="15" t="s">
        <v>62</v>
      </c>
      <c r="C46" s="51" t="s">
        <v>59</v>
      </c>
      <c r="D46" s="52">
        <v>200</v>
      </c>
      <c r="E46" s="51" t="s">
        <v>63</v>
      </c>
      <c r="F46" s="53">
        <v>1160</v>
      </c>
      <c r="G46" s="53">
        <f t="shared" si="2"/>
        <v>232000</v>
      </c>
    </row>
    <row r="47" spans="1:11" ht="12.75" customHeight="1">
      <c r="A47" s="23"/>
      <c r="B47" s="107" t="s">
        <v>64</v>
      </c>
      <c r="C47" s="51"/>
      <c r="D47" s="52"/>
      <c r="E47" s="51"/>
      <c r="F47" s="53"/>
      <c r="G47" s="53"/>
    </row>
    <row r="48" spans="1:11" ht="12.75" customHeight="1">
      <c r="A48" s="23"/>
      <c r="B48" s="15" t="s">
        <v>65</v>
      </c>
      <c r="C48" s="51" t="s">
        <v>66</v>
      </c>
      <c r="D48" s="52">
        <v>1</v>
      </c>
      <c r="E48" s="51" t="s">
        <v>67</v>
      </c>
      <c r="F48" s="53">
        <v>160000</v>
      </c>
      <c r="G48" s="53">
        <f t="shared" si="2"/>
        <v>160000</v>
      </c>
    </row>
    <row r="49" spans="1:7" ht="12.75" customHeight="1">
      <c r="A49" s="23"/>
      <c r="B49" s="15" t="s">
        <v>68</v>
      </c>
      <c r="C49" s="51" t="s">
        <v>66</v>
      </c>
      <c r="D49" s="52">
        <v>1</v>
      </c>
      <c r="E49" s="51" t="s">
        <v>34</v>
      </c>
      <c r="F49" s="53">
        <v>90000</v>
      </c>
      <c r="G49" s="53">
        <f t="shared" si="2"/>
        <v>90000</v>
      </c>
    </row>
    <row r="50" spans="1:7" ht="12.75" customHeight="1">
      <c r="A50" s="23"/>
      <c r="B50" s="15" t="s">
        <v>69</v>
      </c>
      <c r="C50" s="51" t="s">
        <v>66</v>
      </c>
      <c r="D50" s="52">
        <v>1</v>
      </c>
      <c r="E50" s="51" t="s">
        <v>34</v>
      </c>
      <c r="F50" s="53">
        <v>90000</v>
      </c>
      <c r="G50" s="53">
        <f t="shared" si="2"/>
        <v>90000</v>
      </c>
    </row>
    <row r="51" spans="1:7" ht="13.5" customHeight="1">
      <c r="A51" s="5"/>
      <c r="B51" s="55" t="s">
        <v>70</v>
      </c>
      <c r="C51" s="56"/>
      <c r="D51" s="56"/>
      <c r="E51" s="56"/>
      <c r="F51" s="57"/>
      <c r="G51" s="58">
        <f>SUM(G42:G50)</f>
        <v>960000</v>
      </c>
    </row>
    <row r="52" spans="1:7" ht="12" customHeight="1">
      <c r="A52" s="2"/>
      <c r="B52" s="42"/>
      <c r="C52" s="43"/>
      <c r="D52" s="43"/>
      <c r="E52" s="59"/>
      <c r="F52" s="44"/>
      <c r="G52" s="44"/>
    </row>
    <row r="53" spans="1:7" ht="12" customHeight="1">
      <c r="A53" s="5"/>
      <c r="B53" s="38" t="s">
        <v>71</v>
      </c>
      <c r="C53" s="39"/>
      <c r="D53" s="40"/>
      <c r="E53" s="40"/>
      <c r="F53" s="41"/>
      <c r="G53" s="41"/>
    </row>
    <row r="54" spans="1:7" ht="24" customHeight="1">
      <c r="A54" s="5"/>
      <c r="B54" s="97" t="s">
        <v>72</v>
      </c>
      <c r="C54" s="98" t="s">
        <v>55</v>
      </c>
      <c r="D54" s="98" t="s">
        <v>56</v>
      </c>
      <c r="E54" s="97" t="s">
        <v>29</v>
      </c>
      <c r="F54" s="98" t="s">
        <v>30</v>
      </c>
      <c r="G54" s="97" t="s">
        <v>31</v>
      </c>
    </row>
    <row r="55" spans="1:7" ht="12.75" customHeight="1">
      <c r="A55" s="66"/>
      <c r="B55" s="112" t="s">
        <v>73</v>
      </c>
      <c r="C55" s="113" t="s">
        <v>33</v>
      </c>
      <c r="D55" s="114">
        <v>2</v>
      </c>
      <c r="E55" s="115" t="s">
        <v>74</v>
      </c>
      <c r="F55" s="114">
        <v>15000</v>
      </c>
      <c r="G55" s="114">
        <f>(D55*F55)</f>
        <v>30000</v>
      </c>
    </row>
    <row r="56" spans="1:7" ht="13.5" customHeight="1">
      <c r="A56" s="5"/>
      <c r="B56" s="108" t="s">
        <v>75</v>
      </c>
      <c r="C56" s="109"/>
      <c r="D56" s="109"/>
      <c r="E56" s="109"/>
      <c r="F56" s="110"/>
      <c r="G56" s="111">
        <f>SUM(G55:G55)</f>
        <v>30000</v>
      </c>
    </row>
    <row r="57" spans="1:7" ht="12" customHeight="1">
      <c r="A57" s="2"/>
      <c r="B57" s="69"/>
      <c r="C57" s="69"/>
      <c r="D57" s="69"/>
      <c r="E57" s="69"/>
      <c r="F57" s="70"/>
      <c r="G57" s="70"/>
    </row>
    <row r="58" spans="1:7" ht="12" customHeight="1">
      <c r="A58" s="66"/>
      <c r="B58" s="71" t="s">
        <v>76</v>
      </c>
      <c r="C58" s="72"/>
      <c r="D58" s="72"/>
      <c r="E58" s="72"/>
      <c r="F58" s="72"/>
      <c r="G58" s="73">
        <f>G23+G29+G38+G51+G56</f>
        <v>1895000</v>
      </c>
    </row>
    <row r="59" spans="1:7" ht="12" customHeight="1">
      <c r="A59" s="66"/>
      <c r="B59" s="74" t="s">
        <v>77</v>
      </c>
      <c r="C59" s="61"/>
      <c r="D59" s="61"/>
      <c r="E59" s="61"/>
      <c r="F59" s="61"/>
      <c r="G59" s="75">
        <f>G58*0.05</f>
        <v>94750</v>
      </c>
    </row>
    <row r="60" spans="1:7" ht="12" customHeight="1">
      <c r="A60" s="66"/>
      <c r="B60" s="76" t="s">
        <v>78</v>
      </c>
      <c r="C60" s="60"/>
      <c r="D60" s="60"/>
      <c r="E60" s="60"/>
      <c r="F60" s="60"/>
      <c r="G60" s="77">
        <f>G59+G58</f>
        <v>1989750</v>
      </c>
    </row>
    <row r="61" spans="1:7" ht="12" customHeight="1">
      <c r="A61" s="66"/>
      <c r="B61" s="74" t="s">
        <v>79</v>
      </c>
      <c r="C61" s="61"/>
      <c r="D61" s="61"/>
      <c r="E61" s="61"/>
      <c r="F61" s="61"/>
      <c r="G61" s="75">
        <f>G12</f>
        <v>2400000</v>
      </c>
    </row>
    <row r="62" spans="1:7" ht="12" customHeight="1">
      <c r="A62" s="66"/>
      <c r="B62" s="78" t="s">
        <v>80</v>
      </c>
      <c r="C62" s="79"/>
      <c r="D62" s="79"/>
      <c r="E62" s="79"/>
      <c r="F62" s="79"/>
      <c r="G62" s="80">
        <f>G61-G60</f>
        <v>410250</v>
      </c>
    </row>
    <row r="63" spans="1:7" ht="12" customHeight="1">
      <c r="A63" s="66"/>
      <c r="B63" s="67" t="s">
        <v>81</v>
      </c>
      <c r="C63" s="68"/>
      <c r="D63" s="68"/>
      <c r="E63" s="68"/>
      <c r="F63" s="68"/>
      <c r="G63" s="63"/>
    </row>
    <row r="64" spans="1:7" ht="12.75" customHeight="1" thickBot="1">
      <c r="A64" s="66"/>
      <c r="B64" s="81"/>
      <c r="C64" s="68"/>
      <c r="D64" s="68"/>
      <c r="E64" s="68"/>
      <c r="F64" s="68"/>
      <c r="G64" s="63"/>
    </row>
    <row r="65" spans="1:10" ht="12" customHeight="1">
      <c r="A65" s="66"/>
      <c r="B65" s="83" t="s">
        <v>82</v>
      </c>
      <c r="C65" s="84"/>
      <c r="D65" s="84"/>
      <c r="E65" s="84"/>
      <c r="F65" s="85"/>
      <c r="G65" s="63"/>
    </row>
    <row r="66" spans="1:10" ht="12" customHeight="1">
      <c r="A66" s="66"/>
      <c r="B66" s="86" t="s">
        <v>83</v>
      </c>
      <c r="C66" s="65"/>
      <c r="D66" s="65"/>
      <c r="E66" s="65"/>
      <c r="F66" s="87"/>
      <c r="G66" s="63"/>
    </row>
    <row r="67" spans="1:10" ht="12" customHeight="1">
      <c r="A67" s="66"/>
      <c r="B67" s="86" t="s">
        <v>84</v>
      </c>
      <c r="C67" s="65"/>
      <c r="D67" s="65"/>
      <c r="E67" s="65"/>
      <c r="F67" s="87"/>
      <c r="G67" s="63"/>
    </row>
    <row r="68" spans="1:10" ht="12" customHeight="1">
      <c r="A68" s="66"/>
      <c r="B68" s="86" t="s">
        <v>85</v>
      </c>
      <c r="C68" s="65"/>
      <c r="D68" s="65"/>
      <c r="E68" s="65"/>
      <c r="F68" s="87"/>
      <c r="G68" s="63"/>
    </row>
    <row r="69" spans="1:10" ht="12" customHeight="1">
      <c r="A69" s="66"/>
      <c r="B69" s="86" t="s">
        <v>86</v>
      </c>
      <c r="C69" s="65"/>
      <c r="D69" s="65"/>
      <c r="E69" s="65"/>
      <c r="F69" s="87"/>
      <c r="G69" s="63"/>
    </row>
    <row r="70" spans="1:10" ht="12" customHeight="1">
      <c r="A70" s="66"/>
      <c r="B70" s="86" t="s">
        <v>87</v>
      </c>
      <c r="C70" s="65"/>
      <c r="D70" s="65"/>
      <c r="E70" s="65"/>
      <c r="F70" s="87"/>
      <c r="G70" s="63"/>
    </row>
    <row r="71" spans="1:10" ht="12.75" customHeight="1" thickBot="1">
      <c r="A71" s="66"/>
      <c r="B71" s="88" t="s">
        <v>88</v>
      </c>
      <c r="C71" s="89"/>
      <c r="D71" s="89"/>
      <c r="E71" s="89"/>
      <c r="F71" s="90"/>
      <c r="G71" s="63"/>
    </row>
    <row r="72" spans="1:10" ht="12.75" customHeight="1">
      <c r="A72" s="66"/>
      <c r="B72" s="82"/>
      <c r="C72" s="65"/>
      <c r="D72" s="65"/>
      <c r="E72" s="65"/>
      <c r="F72" s="65"/>
      <c r="G72" s="63"/>
    </row>
    <row r="73" spans="1:10" ht="15" customHeight="1" thickBot="1">
      <c r="A73" s="66"/>
      <c r="B73" s="145" t="s">
        <v>89</v>
      </c>
      <c r="C73" s="146"/>
      <c r="D73" s="116"/>
      <c r="E73" s="117"/>
      <c r="F73" s="117"/>
      <c r="G73" s="63"/>
      <c r="H73" s="118"/>
      <c r="I73" s="118"/>
      <c r="J73" s="118"/>
    </row>
    <row r="74" spans="1:10" ht="12" customHeight="1">
      <c r="A74" s="66"/>
      <c r="B74" s="119" t="s">
        <v>72</v>
      </c>
      <c r="C74" s="120" t="s">
        <v>90</v>
      </c>
      <c r="D74" s="121" t="s">
        <v>91</v>
      </c>
      <c r="E74" s="117"/>
      <c r="F74" s="117"/>
      <c r="G74" s="63"/>
      <c r="H74" s="118"/>
      <c r="I74" s="118"/>
      <c r="J74" s="118"/>
    </row>
    <row r="75" spans="1:10" ht="12" customHeight="1">
      <c r="A75" s="66"/>
      <c r="B75" s="122" t="s">
        <v>92</v>
      </c>
      <c r="C75" s="123">
        <f>G23</f>
        <v>432000</v>
      </c>
      <c r="D75" s="124">
        <f>(C75/C81)</f>
        <v>0.21711270260082924</v>
      </c>
      <c r="E75" s="117"/>
      <c r="F75" s="117"/>
      <c r="G75" s="63"/>
      <c r="H75" s="118"/>
      <c r="I75" s="118"/>
      <c r="J75" s="118"/>
    </row>
    <row r="76" spans="1:10" ht="12" customHeight="1">
      <c r="A76" s="66"/>
      <c r="B76" s="122" t="s">
        <v>93</v>
      </c>
      <c r="C76" s="123">
        <f>G29</f>
        <v>18000</v>
      </c>
      <c r="D76" s="124">
        <f>(C76/C81)</f>
        <v>9.0463626083678861E-3</v>
      </c>
      <c r="E76" s="117"/>
      <c r="F76" s="117"/>
      <c r="G76" s="63"/>
      <c r="H76" s="118"/>
      <c r="I76" s="118"/>
      <c r="J76" s="118"/>
    </row>
    <row r="77" spans="1:10" ht="12" customHeight="1">
      <c r="A77" s="66"/>
      <c r="B77" s="122" t="s">
        <v>94</v>
      </c>
      <c r="C77" s="123">
        <f>G38</f>
        <v>455000</v>
      </c>
      <c r="D77" s="124">
        <f>(C77/C81)</f>
        <v>0.22867194371152155</v>
      </c>
      <c r="E77" s="117"/>
      <c r="F77" s="117"/>
      <c r="G77" s="63"/>
      <c r="H77" s="118"/>
      <c r="I77" s="118"/>
      <c r="J77" s="118"/>
    </row>
    <row r="78" spans="1:10" ht="12" customHeight="1">
      <c r="A78" s="66"/>
      <c r="B78" s="122" t="s">
        <v>54</v>
      </c>
      <c r="C78" s="123">
        <f>G51</f>
        <v>960000</v>
      </c>
      <c r="D78" s="124">
        <f>(C78/C81)</f>
        <v>0.48247267244628722</v>
      </c>
      <c r="E78" s="117"/>
      <c r="F78" s="117"/>
      <c r="G78" s="63"/>
      <c r="H78" s="118"/>
      <c r="I78" s="118"/>
      <c r="J78" s="118"/>
    </row>
    <row r="79" spans="1:10" ht="12" customHeight="1">
      <c r="A79" s="66"/>
      <c r="B79" s="122" t="s">
        <v>95</v>
      </c>
      <c r="C79" s="125">
        <f>G56</f>
        <v>30000</v>
      </c>
      <c r="D79" s="124">
        <f>(C79/C81)</f>
        <v>1.5077271013946476E-2</v>
      </c>
      <c r="E79" s="126"/>
      <c r="F79" s="126"/>
      <c r="G79" s="63"/>
      <c r="H79" s="118"/>
      <c r="I79" s="118"/>
      <c r="J79" s="118"/>
    </row>
    <row r="80" spans="1:10" ht="12" customHeight="1">
      <c r="A80" s="66"/>
      <c r="B80" s="122" t="s">
        <v>96</v>
      </c>
      <c r="C80" s="125">
        <f>G59</f>
        <v>94750</v>
      </c>
      <c r="D80" s="124">
        <f>(C80/C81)</f>
        <v>4.7619047619047616E-2</v>
      </c>
      <c r="E80" s="126"/>
      <c r="F80" s="126"/>
      <c r="G80" s="63"/>
      <c r="H80" s="118"/>
      <c r="I80" s="118"/>
      <c r="J80" s="118"/>
    </row>
    <row r="81" spans="1:10" ht="12.75" customHeight="1" thickBot="1">
      <c r="A81" s="66"/>
      <c r="B81" s="127" t="s">
        <v>97</v>
      </c>
      <c r="C81" s="128">
        <f>SUM(C75:C80)</f>
        <v>1989750</v>
      </c>
      <c r="D81" s="129">
        <f>SUM(D75:D80)</f>
        <v>1</v>
      </c>
      <c r="E81" s="126"/>
      <c r="F81" s="126"/>
      <c r="G81" s="63"/>
      <c r="H81" s="118"/>
      <c r="I81" s="118"/>
      <c r="J81" s="118"/>
    </row>
    <row r="82" spans="1:10" ht="12" customHeight="1">
      <c r="A82" s="66"/>
      <c r="B82" s="130"/>
      <c r="C82" s="131"/>
      <c r="D82" s="131"/>
      <c r="E82" s="131"/>
      <c r="F82" s="131"/>
      <c r="G82" s="63"/>
      <c r="H82" s="118"/>
      <c r="I82" s="118"/>
      <c r="J82" s="118"/>
    </row>
    <row r="83" spans="1:10" ht="12.75" customHeight="1">
      <c r="A83" s="66"/>
      <c r="B83" s="132"/>
      <c r="C83" s="131"/>
      <c r="D83" s="131"/>
      <c r="E83" s="131"/>
      <c r="F83" s="131"/>
      <c r="G83" s="63"/>
      <c r="H83" s="118"/>
      <c r="I83" s="118"/>
      <c r="J83" s="118"/>
    </row>
    <row r="84" spans="1:10" ht="12" customHeight="1" thickBot="1">
      <c r="A84" s="62"/>
      <c r="B84" s="133"/>
      <c r="C84" s="134" t="s">
        <v>98</v>
      </c>
      <c r="D84" s="135"/>
      <c r="E84" s="136"/>
      <c r="F84" s="137"/>
      <c r="G84" s="63"/>
      <c r="H84" s="118"/>
      <c r="I84" s="118"/>
      <c r="J84" s="118"/>
    </row>
    <row r="85" spans="1:10" ht="12" customHeight="1">
      <c r="A85" s="66"/>
      <c r="B85" s="138" t="s">
        <v>99</v>
      </c>
      <c r="C85" s="139">
        <v>35</v>
      </c>
      <c r="D85" s="139">
        <v>40</v>
      </c>
      <c r="E85" s="140">
        <v>50</v>
      </c>
      <c r="F85" s="141"/>
      <c r="G85" s="64"/>
      <c r="H85" s="118"/>
      <c r="I85" s="118"/>
      <c r="J85" s="118"/>
    </row>
    <row r="86" spans="1:10" ht="12.75" customHeight="1" thickBot="1">
      <c r="A86" s="66"/>
      <c r="B86" s="127" t="s">
        <v>100</v>
      </c>
      <c r="C86" s="128">
        <f>(G60/C85)</f>
        <v>56850</v>
      </c>
      <c r="D86" s="128">
        <f>(G60/D85)</f>
        <v>49743.75</v>
      </c>
      <c r="E86" s="142">
        <f>(G60/E85)</f>
        <v>39795</v>
      </c>
      <c r="F86" s="141"/>
      <c r="G86" s="64"/>
      <c r="H86" s="118"/>
      <c r="I86" s="118"/>
      <c r="J86" s="118"/>
    </row>
    <row r="87" spans="1:10" ht="15.6" customHeight="1">
      <c r="A87" s="66"/>
      <c r="B87" s="143" t="s">
        <v>101</v>
      </c>
      <c r="C87" s="144"/>
      <c r="D87" s="144"/>
      <c r="E87" s="144"/>
      <c r="F87" s="144"/>
      <c r="G87" s="144"/>
      <c r="H87" s="118"/>
      <c r="I87" s="118"/>
      <c r="J87" s="118"/>
    </row>
    <row r="88" spans="1:10" ht="11.25" customHeight="1">
      <c r="B88" s="118"/>
      <c r="C88" s="118"/>
      <c r="D88" s="118"/>
      <c r="E88" s="118"/>
      <c r="F88" s="118"/>
      <c r="G88" s="118"/>
      <c r="H88" s="118"/>
      <c r="I88" s="118"/>
      <c r="J88" s="118"/>
    </row>
    <row r="89" spans="1:10" ht="11.25" customHeight="1">
      <c r="B89" s="118"/>
      <c r="C89" s="118"/>
      <c r="D89" s="118"/>
      <c r="E89" s="118"/>
      <c r="F89" s="118"/>
      <c r="G89" s="118"/>
      <c r="H89" s="118"/>
      <c r="I89" s="118"/>
      <c r="J89" s="118"/>
    </row>
    <row r="90" spans="1:10" ht="11.25" customHeight="1">
      <c r="B90" s="118"/>
      <c r="C90" s="118"/>
      <c r="D90" s="118"/>
      <c r="E90" s="118"/>
      <c r="F90" s="118"/>
      <c r="G90" s="118"/>
      <c r="H90" s="118"/>
      <c r="I90" s="118"/>
      <c r="J90" s="118"/>
    </row>
    <row r="91" spans="1:10" ht="11.25" customHeight="1">
      <c r="B91" s="118"/>
      <c r="C91" s="118"/>
      <c r="D91" s="118"/>
      <c r="E91" s="118"/>
      <c r="F91" s="118"/>
      <c r="G91" s="118"/>
      <c r="H91" s="118"/>
      <c r="I91" s="118"/>
      <c r="J91" s="118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2022-06-30T19:13:11Z</dcterms:modified>
  <cp:category/>
  <cp:contentStatus/>
</cp:coreProperties>
</file>