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A9829FC854F2E7CBE0FAC93B13C389C0C2B70D22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55" i="1" l="1"/>
  <c r="G53" i="1"/>
  <c r="G51" i="1"/>
  <c r="G50" i="1"/>
  <c r="G46" i="1"/>
  <c r="G45" i="1"/>
  <c r="G43" i="1"/>
  <c r="G41" i="1"/>
  <c r="G37" i="1"/>
  <c r="G36" i="1"/>
  <c r="G35" i="1"/>
  <c r="G34" i="1"/>
  <c r="G25" i="1"/>
  <c r="G23" i="1"/>
  <c r="F23" i="1"/>
  <c r="F24" i="1"/>
  <c r="F22" i="1"/>
  <c r="C76" i="1" l="1"/>
  <c r="C73" i="1"/>
  <c r="G24" i="1" l="1"/>
  <c r="G22" i="1"/>
  <c r="G21" i="1"/>
  <c r="G12" i="1"/>
  <c r="G58" i="1" s="1"/>
  <c r="C72" i="1" l="1"/>
  <c r="C75" i="1"/>
  <c r="C74" i="1"/>
  <c r="G56" i="1" l="1"/>
  <c r="G57" i="1" l="1"/>
  <c r="D83" i="1" s="1"/>
  <c r="C77" i="1"/>
  <c r="C83" i="1" l="1"/>
  <c r="E83" i="1"/>
  <c r="G59" i="1"/>
  <c r="C78" i="1"/>
  <c r="D75" i="1" l="1"/>
  <c r="D76" i="1"/>
  <c r="D74" i="1"/>
  <c r="D72" i="1"/>
  <c r="D77" i="1"/>
  <c r="D78" i="1" l="1"/>
</calcChain>
</file>

<file path=xl/sharedStrings.xml><?xml version="1.0" encoding="utf-8"?>
<sst xmlns="http://schemas.openxmlformats.org/spreadsheetml/2006/main" count="133" uniqueCount="103">
  <si>
    <t>RUBRO O CULTIVO</t>
  </si>
  <si>
    <t>CASTAÑO</t>
  </si>
  <si>
    <t>RENDIMIENTO (KG/HA)</t>
  </si>
  <si>
    <t>VARIEDAD</t>
  </si>
  <si>
    <t>MARRON</t>
  </si>
  <si>
    <t>FECHA ESTIMADA  PRECIO VENTA</t>
  </si>
  <si>
    <t>MARZO 2022</t>
  </si>
  <si>
    <t>NIVEL TECNOLÓGICO</t>
  </si>
  <si>
    <t>Medio</t>
  </si>
  <si>
    <t xml:space="preserve">PRECIO ESPERADO ($/KG) 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</si>
  <si>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</si>
  <si>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</si>
  <si>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</si>
  <si>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</si>
  <si>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</si>
  <si>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</si>
  <si>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</si>
  <si>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</si>
  <si>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CARMEN-SAN IGNACIO</t>
  </si>
  <si>
    <t>FECHA DE COSECHA</t>
  </si>
  <si>
    <t>ABRIL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</si>
  <si>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</si>
  <si>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</si>
  <si>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</si>
  <si>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</si>
  <si>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</si>
  <si>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</si>
  <si>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</si>
  <si>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</si>
  <si>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</si>
  <si>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</si>
  <si>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</si>
  <si>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plantacion y hoyadura</t>
  </si>
  <si>
    <t>JH</t>
  </si>
  <si>
    <t>mayo .julio</t>
  </si>
  <si>
    <t>control de malezas</t>
  </si>
  <si>
    <t>marzo-abril</t>
  </si>
  <si>
    <t>labores de poda y manejo, cercado, estacado, riego</t>
  </si>
  <si>
    <t>anual</t>
  </si>
  <si>
    <t>cosecha</t>
  </si>
  <si>
    <t>febrero- marzo</t>
  </si>
  <si>
    <t>Subtotal Jornadas Hombre</t>
  </si>
  <si>
    <t>JORNADAS ANIMAL</t>
  </si>
  <si>
    <t>JA</t>
  </si>
  <si>
    <t>Subtotal Jornadas Animal</t>
  </si>
  <si>
    <t>MAQUINARIA</t>
  </si>
  <si>
    <t>limpieza huerto</t>
  </si>
  <si>
    <t>JM</t>
  </si>
  <si>
    <t>Marzo-Abril</t>
  </si>
  <si>
    <t>preparacion de suelo</t>
  </si>
  <si>
    <t>Mayo</t>
  </si>
  <si>
    <t>aplicación herbicida</t>
  </si>
  <si>
    <t>marzo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</si>
  <si>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</si>
  <si>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</si>
  <si>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</si>
  <si>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</si>
  <si>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</si>
  <si>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</si>
  <si>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 unidad</t>
  </si>
  <si>
    <t>mayo-junio</t>
  </si>
  <si>
    <t>FERTILIZANTES</t>
  </si>
  <si>
    <t>SFT</t>
  </si>
  <si>
    <t>Kg</t>
  </si>
  <si>
    <t>en plantacion</t>
  </si>
  <si>
    <t>HERBICIDAS</t>
  </si>
  <si>
    <t>glifosato</t>
  </si>
  <si>
    <t>lt</t>
  </si>
  <si>
    <t>octubre .noviembre</t>
  </si>
  <si>
    <t>Subtotal Insumos</t>
  </si>
  <si>
    <t>OTROS</t>
  </si>
  <si>
    <t>Item</t>
  </si>
  <si>
    <t>traslados internos</t>
  </si>
  <si>
    <t>unidad</t>
  </si>
  <si>
    <t>tutores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</si>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</sst>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0" borderId="56" xfId="0" applyNumberFormat="1" applyFont="1" applyFill="1" applyBorder="1"/>
    <xf numFmtId="0" fontId="20" fillId="0" borderId="22" xfId="0" applyNumberFormat="1" applyFont="1" applyFill="1" applyBorder="1" applyAlignment="1">
      <alignment horizontal="center"/>
    </xf>
    <xf numFmtId="0" fontId="4" fillId="0" borderId="6" xfId="0" applyNumberFormat="1" applyFont="1" applyFill="1" applyBorder="1"/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zoomScale="140" zoomScaleNormal="140" workbookViewId="0">
      <selection activeCell="G56" sqref="G5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6000</v>
      </c>
    </row>
    <row r="10" spans="1:7" ht="38.25" customHeight="1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800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4800000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3" t="s">
        <v>19</v>
      </c>
      <c r="F14" s="144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49" t="s">
        <v>22</v>
      </c>
      <c r="F15" s="150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10</v>
      </c>
      <c r="E21" s="13" t="s">
        <v>34</v>
      </c>
      <c r="F21" s="19">
        <v>18500</v>
      </c>
      <c r="G21" s="19">
        <f>(D21*F21)</f>
        <v>185000</v>
      </c>
    </row>
    <row r="22" spans="1:7" ht="25.5" customHeight="1">
      <c r="A22" s="26"/>
      <c r="B22" s="13" t="s">
        <v>35</v>
      </c>
      <c r="C22" s="34" t="s">
        <v>33</v>
      </c>
      <c r="D22" s="35">
        <v>2</v>
      </c>
      <c r="E22" s="13" t="s">
        <v>36</v>
      </c>
      <c r="F22" s="19">
        <f>F21</f>
        <v>18500</v>
      </c>
      <c r="G22" s="19">
        <f>(D22*F22)</f>
        <v>37000</v>
      </c>
    </row>
    <row r="23" spans="1:7" ht="25.5" customHeight="1">
      <c r="A23" s="26"/>
      <c r="B23" s="13" t="s">
        <v>37</v>
      </c>
      <c r="C23" s="34" t="s">
        <v>33</v>
      </c>
      <c r="D23" s="35">
        <v>20</v>
      </c>
      <c r="E23" s="13" t="s">
        <v>38</v>
      </c>
      <c r="F23" s="19">
        <f t="shared" ref="F23:F24" si="0">F22</f>
        <v>18500</v>
      </c>
      <c r="G23" s="19">
        <f>(D23*F23)</f>
        <v>370000</v>
      </c>
    </row>
    <row r="24" spans="1:7" ht="12.75" customHeight="1">
      <c r="A24" s="26"/>
      <c r="B24" s="13" t="s">
        <v>39</v>
      </c>
      <c r="C24" s="34" t="s">
        <v>33</v>
      </c>
      <c r="D24" s="35">
        <v>10</v>
      </c>
      <c r="E24" s="13" t="s">
        <v>40</v>
      </c>
      <c r="F24" s="19">
        <f t="shared" si="0"/>
        <v>18500</v>
      </c>
      <c r="G24" s="19">
        <f>(D24*F24)</f>
        <v>185000</v>
      </c>
    </row>
    <row r="25" spans="1:7" ht="12.75" customHeight="1">
      <c r="A25" s="26"/>
      <c r="B25" s="36" t="s">
        <v>41</v>
      </c>
      <c r="C25" s="37"/>
      <c r="D25" s="37"/>
      <c r="E25" s="37"/>
      <c r="F25" s="38"/>
      <c r="G25" s="39">
        <f>SUM(G21:G24)</f>
        <v>777000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42</v>
      </c>
      <c r="C27" s="42"/>
      <c r="D27" s="43"/>
      <c r="E27" s="43"/>
      <c r="F27" s="44"/>
      <c r="G27" s="44"/>
    </row>
    <row r="28" spans="1:7" ht="24" customHeight="1">
      <c r="A28" s="5"/>
      <c r="B28" s="45" t="s">
        <v>26</v>
      </c>
      <c r="C28" s="46" t="s">
        <v>27</v>
      </c>
      <c r="D28" s="46" t="s">
        <v>28</v>
      </c>
      <c r="E28" s="45" t="s">
        <v>29</v>
      </c>
      <c r="F28" s="46" t="s">
        <v>30</v>
      </c>
      <c r="G28" s="45" t="s">
        <v>31</v>
      </c>
    </row>
    <row r="29" spans="1:7" ht="12" customHeight="1">
      <c r="A29" s="5"/>
      <c r="B29" s="47"/>
      <c r="C29" s="48" t="s">
        <v>43</v>
      </c>
      <c r="D29" s="48"/>
      <c r="E29" s="48"/>
      <c r="F29" s="47"/>
      <c r="G29" s="47"/>
    </row>
    <row r="30" spans="1:7" ht="12" customHeight="1">
      <c r="A30" s="5"/>
      <c r="B30" s="49" t="s">
        <v>44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45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26</v>
      </c>
      <c r="C33" s="55" t="s">
        <v>27</v>
      </c>
      <c r="D33" s="55" t="s">
        <v>28</v>
      </c>
      <c r="E33" s="55" t="s">
        <v>29</v>
      </c>
      <c r="F33" s="56" t="s">
        <v>30</v>
      </c>
      <c r="G33" s="55" t="s">
        <v>31</v>
      </c>
    </row>
    <row r="34" spans="1:11" ht="12.75" customHeight="1">
      <c r="A34" s="26"/>
      <c r="B34" s="13" t="s">
        <v>46</v>
      </c>
      <c r="C34" s="34" t="s">
        <v>47</v>
      </c>
      <c r="D34" s="35">
        <v>0.25</v>
      </c>
      <c r="E34" s="16" t="s">
        <v>48</v>
      </c>
      <c r="F34" s="19">
        <v>136000</v>
      </c>
      <c r="G34" s="19">
        <f>(D34*F34)</f>
        <v>34000</v>
      </c>
    </row>
    <row r="35" spans="1:11" ht="12.75" customHeight="1">
      <c r="A35" s="26"/>
      <c r="B35" s="13" t="s">
        <v>49</v>
      </c>
      <c r="C35" s="34" t="s">
        <v>47</v>
      </c>
      <c r="D35" s="35">
        <v>0.125</v>
      </c>
      <c r="E35" s="16" t="s">
        <v>50</v>
      </c>
      <c r="F35" s="19">
        <v>400000</v>
      </c>
      <c r="G35" s="19">
        <f>(D35*F35)</f>
        <v>50000</v>
      </c>
    </row>
    <row r="36" spans="1:11" ht="12.75" customHeight="1">
      <c r="A36" s="26"/>
      <c r="B36" s="13" t="s">
        <v>51</v>
      </c>
      <c r="C36" s="34" t="s">
        <v>47</v>
      </c>
      <c r="D36" s="35">
        <v>0.125</v>
      </c>
      <c r="E36" s="16" t="s">
        <v>52</v>
      </c>
      <c r="F36" s="19">
        <v>280000</v>
      </c>
      <c r="G36" s="19">
        <f>(D36*F36)</f>
        <v>35000</v>
      </c>
    </row>
    <row r="37" spans="1:11" ht="12.75" customHeight="1">
      <c r="A37" s="5"/>
      <c r="B37" s="57" t="s">
        <v>53</v>
      </c>
      <c r="C37" s="58"/>
      <c r="D37" s="58"/>
      <c r="E37" s="58"/>
      <c r="F37" s="59"/>
      <c r="G37" s="60">
        <f>SUM(G34:G36)</f>
        <v>119000</v>
      </c>
    </row>
    <row r="38" spans="1:11" ht="12" customHeight="1">
      <c r="A38" s="2"/>
      <c r="B38" s="52"/>
      <c r="C38" s="53"/>
      <c r="D38" s="53"/>
      <c r="E38" s="53"/>
      <c r="F38" s="54"/>
      <c r="G38" s="54"/>
    </row>
    <row r="39" spans="1:11" ht="12" customHeight="1">
      <c r="A39" s="5"/>
      <c r="B39" s="41" t="s">
        <v>54</v>
      </c>
      <c r="C39" s="42"/>
      <c r="D39" s="43"/>
      <c r="E39" s="43"/>
      <c r="F39" s="44"/>
      <c r="G39" s="44"/>
    </row>
    <row r="40" spans="1:11" ht="24" customHeight="1">
      <c r="A40" s="5"/>
      <c r="B40" s="56" t="s">
        <v>55</v>
      </c>
      <c r="C40" s="56" t="s">
        <v>56</v>
      </c>
      <c r="D40" s="56" t="s">
        <v>57</v>
      </c>
      <c r="E40" s="56" t="s">
        <v>29</v>
      </c>
      <c r="F40" s="56" t="s">
        <v>30</v>
      </c>
      <c r="G40" s="56" t="s">
        <v>31</v>
      </c>
      <c r="K40" s="135"/>
    </row>
    <row r="41" spans="1:11" ht="12.75" customHeight="1">
      <c r="A41" s="26"/>
      <c r="B41" s="136" t="s">
        <v>58</v>
      </c>
      <c r="C41" s="137" t="s">
        <v>59</v>
      </c>
      <c r="D41" s="138">
        <v>286</v>
      </c>
      <c r="E41" s="139" t="s">
        <v>60</v>
      </c>
      <c r="F41" s="140">
        <v>9000</v>
      </c>
      <c r="G41" s="140">
        <f>(D41*F41)</f>
        <v>2574000</v>
      </c>
    </row>
    <row r="42" spans="1:11" ht="12.75" customHeight="1">
      <c r="A42" s="26"/>
      <c r="B42" s="64" t="s">
        <v>61</v>
      </c>
      <c r="C42" s="61"/>
      <c r="D42" s="18"/>
      <c r="E42" s="65"/>
      <c r="F42" s="63"/>
      <c r="G42" s="63"/>
    </row>
    <row r="43" spans="1:11" ht="12.75" customHeight="1">
      <c r="A43" s="26"/>
      <c r="B43" s="17" t="s">
        <v>62</v>
      </c>
      <c r="C43" s="61" t="s">
        <v>63</v>
      </c>
      <c r="D43" s="62">
        <v>300</v>
      </c>
      <c r="E43" s="61" t="s">
        <v>64</v>
      </c>
      <c r="F43" s="63">
        <v>1000</v>
      </c>
      <c r="G43" s="63">
        <f>(D43*F43)</f>
        <v>300000</v>
      </c>
    </row>
    <row r="44" spans="1:11" ht="12.75" customHeight="1">
      <c r="A44" s="26"/>
      <c r="B44" s="64" t="s">
        <v>65</v>
      </c>
      <c r="C44" s="65"/>
      <c r="D44" s="18"/>
      <c r="E44" s="65"/>
      <c r="F44" s="63"/>
      <c r="G44" s="63"/>
    </row>
    <row r="45" spans="1:11" ht="12.75" customHeight="1">
      <c r="A45" s="26"/>
      <c r="B45" s="17" t="s">
        <v>66</v>
      </c>
      <c r="C45" s="61" t="s">
        <v>67</v>
      </c>
      <c r="D45" s="62">
        <v>5</v>
      </c>
      <c r="E45" s="61" t="s">
        <v>68</v>
      </c>
      <c r="F45" s="63">
        <v>10500</v>
      </c>
      <c r="G45" s="63">
        <f>(D45*F45)</f>
        <v>52500</v>
      </c>
    </row>
    <row r="46" spans="1:11" ht="13.5" customHeight="1">
      <c r="A46" s="5"/>
      <c r="B46" s="66" t="s">
        <v>69</v>
      </c>
      <c r="C46" s="67"/>
      <c r="D46" s="67"/>
      <c r="E46" s="67"/>
      <c r="F46" s="68"/>
      <c r="G46" s="69">
        <f>SUM(G41:G45)</f>
        <v>2926500</v>
      </c>
    </row>
    <row r="47" spans="1:11" ht="12" customHeight="1">
      <c r="A47" s="2"/>
      <c r="B47" s="52"/>
      <c r="C47" s="53"/>
      <c r="D47" s="53"/>
      <c r="E47" s="70"/>
      <c r="F47" s="54"/>
      <c r="G47" s="54"/>
    </row>
    <row r="48" spans="1:11" ht="12" customHeight="1">
      <c r="A48" s="5"/>
      <c r="B48" s="41" t="s">
        <v>70</v>
      </c>
      <c r="C48" s="42"/>
      <c r="D48" s="43"/>
      <c r="E48" s="43"/>
      <c r="F48" s="44"/>
      <c r="G48" s="44"/>
    </row>
    <row r="49" spans="1:7" ht="24" customHeight="1">
      <c r="A49" s="5"/>
      <c r="B49" s="55" t="s">
        <v>71</v>
      </c>
      <c r="C49" s="56" t="s">
        <v>56</v>
      </c>
      <c r="D49" s="56" t="s">
        <v>57</v>
      </c>
      <c r="E49" s="55" t="s">
        <v>29</v>
      </c>
      <c r="F49" s="56" t="s">
        <v>30</v>
      </c>
      <c r="G49" s="55" t="s">
        <v>31</v>
      </c>
    </row>
    <row r="50" spans="1:7" ht="12.75" customHeight="1">
      <c r="A50" s="26"/>
      <c r="B50" s="13" t="s">
        <v>72</v>
      </c>
      <c r="C50" s="61" t="s">
        <v>73</v>
      </c>
      <c r="D50" s="63">
        <v>2</v>
      </c>
      <c r="E50" s="34" t="s">
        <v>38</v>
      </c>
      <c r="F50" s="71">
        <v>30000</v>
      </c>
      <c r="G50" s="140">
        <f t="shared" ref="G50:G51" si="1">(D50*F50)</f>
        <v>60000</v>
      </c>
    </row>
    <row r="51" spans="1:7" ht="12.75" customHeight="1">
      <c r="A51" s="26"/>
      <c r="B51" s="13" t="s">
        <v>74</v>
      </c>
      <c r="C51" s="61" t="s">
        <v>73</v>
      </c>
      <c r="D51" s="63">
        <v>286</v>
      </c>
      <c r="E51" s="34" t="s">
        <v>38</v>
      </c>
      <c r="F51" s="71">
        <v>250</v>
      </c>
      <c r="G51" s="140">
        <f t="shared" si="1"/>
        <v>71500</v>
      </c>
    </row>
    <row r="52" spans="1:7" ht="19.5" customHeight="1">
      <c r="A52" s="26"/>
      <c r="B52" s="72" t="s">
        <v>75</v>
      </c>
      <c r="C52" s="65"/>
      <c r="D52" s="63"/>
      <c r="E52" s="73"/>
      <c r="F52" s="71"/>
      <c r="G52" s="63"/>
    </row>
    <row r="53" spans="1:7" ht="13.5" customHeight="1">
      <c r="A53" s="5"/>
      <c r="B53" s="74" t="s">
        <v>76</v>
      </c>
      <c r="C53" s="75"/>
      <c r="D53" s="75"/>
      <c r="E53" s="75"/>
      <c r="F53" s="76"/>
      <c r="G53" s="77">
        <f>SUM(G50:G52)</f>
        <v>131500</v>
      </c>
    </row>
    <row r="54" spans="1:7" ht="12" customHeight="1">
      <c r="A54" s="2"/>
      <c r="B54" s="94"/>
      <c r="C54" s="94"/>
      <c r="D54" s="94"/>
      <c r="E54" s="94"/>
      <c r="F54" s="95"/>
      <c r="G54" s="95"/>
    </row>
    <row r="55" spans="1:7" ht="12" customHeight="1">
      <c r="A55" s="91"/>
      <c r="B55" s="96" t="s">
        <v>77</v>
      </c>
      <c r="C55" s="97"/>
      <c r="D55" s="97"/>
      <c r="E55" s="97"/>
      <c r="F55" s="97"/>
      <c r="G55" s="98">
        <f>G25+G37+G46+G53</f>
        <v>3954000</v>
      </c>
    </row>
    <row r="56" spans="1:7" ht="12" customHeight="1">
      <c r="A56" s="91"/>
      <c r="B56" s="99" t="s">
        <v>78</v>
      </c>
      <c r="C56" s="79"/>
      <c r="D56" s="79"/>
      <c r="E56" s="79"/>
      <c r="F56" s="79"/>
      <c r="G56" s="100">
        <f>G55*0.05</f>
        <v>197700</v>
      </c>
    </row>
    <row r="57" spans="1:7" ht="12" customHeight="1">
      <c r="A57" s="91"/>
      <c r="B57" s="101" t="s">
        <v>79</v>
      </c>
      <c r="C57" s="78"/>
      <c r="D57" s="78"/>
      <c r="E57" s="78"/>
      <c r="F57" s="78"/>
      <c r="G57" s="102">
        <f>G56+G55</f>
        <v>4151700</v>
      </c>
    </row>
    <row r="58" spans="1:7" ht="12" customHeight="1">
      <c r="A58" s="91"/>
      <c r="B58" s="99" t="s">
        <v>80</v>
      </c>
      <c r="C58" s="79"/>
      <c r="D58" s="79"/>
      <c r="E58" s="79"/>
      <c r="F58" s="79"/>
      <c r="G58" s="100">
        <f>G12</f>
        <v>4800000</v>
      </c>
    </row>
    <row r="59" spans="1:7" ht="12" customHeight="1">
      <c r="A59" s="91"/>
      <c r="B59" s="103" t="s">
        <v>81</v>
      </c>
      <c r="C59" s="104"/>
      <c r="D59" s="104"/>
      <c r="E59" s="104"/>
      <c r="F59" s="104"/>
      <c r="G59" s="105">
        <f>G58-G57</f>
        <v>648300</v>
      </c>
    </row>
    <row r="60" spans="1:7" ht="12" customHeight="1">
      <c r="A60" s="91"/>
      <c r="B60" s="92" t="s">
        <v>82</v>
      </c>
      <c r="C60" s="93"/>
      <c r="D60" s="93"/>
      <c r="E60" s="93"/>
      <c r="F60" s="93"/>
      <c r="G60" s="88"/>
    </row>
    <row r="61" spans="1:7" ht="12.75" customHeight="1" thickBot="1">
      <c r="A61" s="91"/>
      <c r="B61" s="106"/>
      <c r="C61" s="93"/>
      <c r="D61" s="93"/>
      <c r="E61" s="93"/>
      <c r="F61" s="93"/>
      <c r="G61" s="88"/>
    </row>
    <row r="62" spans="1:7" ht="12" customHeight="1">
      <c r="A62" s="91"/>
      <c r="B62" s="118" t="s">
        <v>83</v>
      </c>
      <c r="C62" s="119"/>
      <c r="D62" s="119"/>
      <c r="E62" s="119"/>
      <c r="F62" s="120"/>
      <c r="G62" s="88"/>
    </row>
    <row r="63" spans="1:7" ht="12" customHeight="1">
      <c r="A63" s="91"/>
      <c r="B63" s="121" t="s">
        <v>84</v>
      </c>
      <c r="C63" s="90"/>
      <c r="D63" s="90"/>
      <c r="E63" s="90"/>
      <c r="F63" s="122"/>
      <c r="G63" s="88"/>
    </row>
    <row r="64" spans="1:7" ht="12" customHeight="1">
      <c r="A64" s="91"/>
      <c r="B64" s="121" t="s">
        <v>85</v>
      </c>
      <c r="C64" s="90"/>
      <c r="D64" s="90"/>
      <c r="E64" s="90"/>
      <c r="F64" s="122"/>
      <c r="G64" s="88"/>
    </row>
    <row r="65" spans="1:7" ht="12" customHeight="1">
      <c r="A65" s="91"/>
      <c r="B65" s="121" t="s">
        <v>86</v>
      </c>
      <c r="C65" s="90"/>
      <c r="D65" s="90"/>
      <c r="E65" s="90"/>
      <c r="F65" s="122"/>
      <c r="G65" s="88"/>
    </row>
    <row r="66" spans="1:7" ht="12" customHeight="1">
      <c r="A66" s="91"/>
      <c r="B66" s="121" t="s">
        <v>87</v>
      </c>
      <c r="C66" s="90"/>
      <c r="D66" s="90"/>
      <c r="E66" s="90"/>
      <c r="F66" s="122"/>
      <c r="G66" s="88"/>
    </row>
    <row r="67" spans="1:7" ht="12" customHeight="1">
      <c r="A67" s="91"/>
      <c r="B67" s="121" t="s">
        <v>88</v>
      </c>
      <c r="C67" s="90"/>
      <c r="D67" s="90"/>
      <c r="E67" s="90"/>
      <c r="F67" s="122"/>
      <c r="G67" s="88"/>
    </row>
    <row r="68" spans="1:7" ht="12.75" customHeight="1" thickBot="1">
      <c r="A68" s="91"/>
      <c r="B68" s="123" t="s">
        <v>89</v>
      </c>
      <c r="C68" s="124"/>
      <c r="D68" s="124"/>
      <c r="E68" s="124"/>
      <c r="F68" s="125"/>
      <c r="G68" s="88"/>
    </row>
    <row r="69" spans="1:7" ht="12.75" customHeight="1">
      <c r="A69" s="91"/>
      <c r="B69" s="116"/>
      <c r="C69" s="90"/>
      <c r="D69" s="90"/>
      <c r="E69" s="90"/>
      <c r="F69" s="90"/>
      <c r="G69" s="88"/>
    </row>
    <row r="70" spans="1:7" ht="15" customHeight="1" thickBot="1">
      <c r="A70" s="91"/>
      <c r="B70" s="141" t="s">
        <v>90</v>
      </c>
      <c r="C70" s="142"/>
      <c r="D70" s="115"/>
      <c r="E70" s="81"/>
      <c r="F70" s="81"/>
      <c r="G70" s="88"/>
    </row>
    <row r="71" spans="1:7" ht="12" customHeight="1">
      <c r="A71" s="91"/>
      <c r="B71" s="108" t="s">
        <v>71</v>
      </c>
      <c r="C71" s="82" t="s">
        <v>91</v>
      </c>
      <c r="D71" s="109" t="s">
        <v>92</v>
      </c>
      <c r="E71" s="81"/>
      <c r="F71" s="81"/>
      <c r="G71" s="88"/>
    </row>
    <row r="72" spans="1:7" ht="12" customHeight="1">
      <c r="A72" s="91"/>
      <c r="B72" s="110" t="s">
        <v>93</v>
      </c>
      <c r="C72" s="83">
        <f>G25</f>
        <v>777000</v>
      </c>
      <c r="D72" s="111">
        <f>(C72/C78)</f>
        <v>0.18715225088517956</v>
      </c>
      <c r="E72" s="81"/>
      <c r="F72" s="81"/>
      <c r="G72" s="88"/>
    </row>
    <row r="73" spans="1:7" ht="12" customHeight="1">
      <c r="A73" s="91"/>
      <c r="B73" s="110" t="s">
        <v>94</v>
      </c>
      <c r="C73" s="84">
        <f>G30</f>
        <v>0</v>
      </c>
      <c r="D73" s="111">
        <v>0</v>
      </c>
      <c r="E73" s="81"/>
      <c r="F73" s="81"/>
      <c r="G73" s="88"/>
    </row>
    <row r="74" spans="1:7" ht="12" customHeight="1">
      <c r="A74" s="91"/>
      <c r="B74" s="110" t="s">
        <v>95</v>
      </c>
      <c r="C74" s="83">
        <f>G37</f>
        <v>119000</v>
      </c>
      <c r="D74" s="111">
        <f>(C74/C78)</f>
        <v>2.8662957342775248E-2</v>
      </c>
      <c r="E74" s="81"/>
      <c r="F74" s="81"/>
      <c r="G74" s="88"/>
    </row>
    <row r="75" spans="1:7" ht="12" customHeight="1">
      <c r="A75" s="91"/>
      <c r="B75" s="110" t="s">
        <v>55</v>
      </c>
      <c r="C75" s="83">
        <f>G46</f>
        <v>2926500</v>
      </c>
      <c r="D75" s="111">
        <f>(C75/C78)</f>
        <v>0.70489197196329212</v>
      </c>
      <c r="E75" s="81"/>
      <c r="F75" s="81"/>
      <c r="G75" s="88"/>
    </row>
    <row r="76" spans="1:7" ht="12" customHeight="1">
      <c r="A76" s="91"/>
      <c r="B76" s="110" t="s">
        <v>96</v>
      </c>
      <c r="C76" s="85">
        <f>G53</f>
        <v>131500</v>
      </c>
      <c r="D76" s="111">
        <f>(C76/C78)</f>
        <v>3.1673772189705421E-2</v>
      </c>
      <c r="E76" s="87"/>
      <c r="F76" s="87"/>
      <c r="G76" s="88"/>
    </row>
    <row r="77" spans="1:7" ht="12" customHeight="1">
      <c r="A77" s="91"/>
      <c r="B77" s="110" t="s">
        <v>97</v>
      </c>
      <c r="C77" s="85">
        <f>G56</f>
        <v>197700</v>
      </c>
      <c r="D77" s="111">
        <f>(C77/C78)</f>
        <v>4.7619047619047616E-2</v>
      </c>
      <c r="E77" s="87"/>
      <c r="F77" s="87"/>
      <c r="G77" s="88"/>
    </row>
    <row r="78" spans="1:7" ht="12.75" customHeight="1" thickBot="1">
      <c r="A78" s="91"/>
      <c r="B78" s="112" t="s">
        <v>98</v>
      </c>
      <c r="C78" s="113">
        <f>SUM(C72:C77)</f>
        <v>4151700</v>
      </c>
      <c r="D78" s="114">
        <f>SUM(D72:D77)</f>
        <v>1</v>
      </c>
      <c r="E78" s="87"/>
      <c r="F78" s="87"/>
      <c r="G78" s="88"/>
    </row>
    <row r="79" spans="1:7" ht="12" customHeight="1">
      <c r="A79" s="91"/>
      <c r="B79" s="106"/>
      <c r="C79" s="93"/>
      <c r="D79" s="93"/>
      <c r="E79" s="93"/>
      <c r="F79" s="93"/>
      <c r="G79" s="88"/>
    </row>
    <row r="80" spans="1:7" ht="12.75" customHeight="1">
      <c r="A80" s="91"/>
      <c r="B80" s="107"/>
      <c r="C80" s="93"/>
      <c r="D80" s="93"/>
      <c r="E80" s="93"/>
      <c r="F80" s="93"/>
      <c r="G80" s="88"/>
    </row>
    <row r="81" spans="1:7" ht="12" customHeight="1" thickBot="1">
      <c r="A81" s="80"/>
      <c r="B81" s="127"/>
      <c r="C81" s="128" t="s">
        <v>99</v>
      </c>
      <c r="D81" s="129"/>
      <c r="E81" s="130"/>
      <c r="F81" s="86"/>
      <c r="G81" s="88"/>
    </row>
    <row r="82" spans="1:7" ht="12" customHeight="1">
      <c r="A82" s="91"/>
      <c r="B82" s="131" t="s">
        <v>100</v>
      </c>
      <c r="C82" s="132">
        <v>5800</v>
      </c>
      <c r="D82" s="132">
        <v>6000</v>
      </c>
      <c r="E82" s="133">
        <v>6200</v>
      </c>
      <c r="F82" s="126"/>
      <c r="G82" s="89"/>
    </row>
    <row r="83" spans="1:7" ht="12.75" customHeight="1" thickBot="1">
      <c r="A83" s="91"/>
      <c r="B83" s="112" t="s">
        <v>101</v>
      </c>
      <c r="C83" s="113">
        <f>(G57/C82)</f>
        <v>715.81034482758616</v>
      </c>
      <c r="D83" s="113">
        <f>(G57/D82)</f>
        <v>691.95</v>
      </c>
      <c r="E83" s="134">
        <f>(G57/E82)</f>
        <v>669.62903225806451</v>
      </c>
      <c r="F83" s="126"/>
      <c r="G83" s="89"/>
    </row>
    <row r="84" spans="1:7" ht="15.6" customHeight="1">
      <c r="A84" s="91"/>
      <c r="B84" s="117" t="s">
        <v>102</v>
      </c>
      <c r="C84" s="90"/>
      <c r="D84" s="90"/>
      <c r="E84" s="90"/>
      <c r="F84" s="90"/>
      <c r="G84" s="9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2022-06-29T15:16:19Z</dcterms:modified>
  <cp:category/>
  <cp:contentStatus/>
</cp:coreProperties>
</file>