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valdebenito\OneDrive - INDAP\Escritorio\"/>
    </mc:Choice>
  </mc:AlternateContent>
  <xr:revisionPtr revIDLastSave="0" documentId="11_E2312B0A380C39C1BDC9F78923D77C6FD242DE47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CEBADA" sheetId="1" r:id="rId1"/>
  </sheets>
  <calcPr calcId="152511"/>
</workbook>
</file>

<file path=xl/calcChain.xml><?xml version="1.0" encoding="utf-8"?>
<calcChain xmlns="http://schemas.openxmlformats.org/spreadsheetml/2006/main">
  <c r="F45" i="1" l="1"/>
  <c r="F37" i="1" l="1"/>
  <c r="F36" i="1"/>
  <c r="F35" i="1"/>
  <c r="F34" i="1"/>
  <c r="F21" i="1"/>
  <c r="F22" i="1"/>
  <c r="F23" i="1"/>
  <c r="B79" i="1" l="1"/>
  <c r="C76" i="1" s="1"/>
  <c r="F46" i="1"/>
  <c r="F43" i="1"/>
  <c r="F33" i="1"/>
  <c r="F38" i="1" s="1"/>
  <c r="F20" i="1"/>
  <c r="F24" i="1" s="1"/>
  <c r="F11" i="1"/>
  <c r="F59" i="1" s="1"/>
  <c r="F47" i="1" l="1"/>
  <c r="C73" i="1"/>
  <c r="C77" i="1"/>
  <c r="C78" i="1"/>
  <c r="C75" i="1"/>
  <c r="F56" i="1" l="1"/>
  <c r="F57" i="1" s="1"/>
  <c r="F58" i="1" s="1"/>
  <c r="C79" i="1"/>
  <c r="C84" i="1" l="1"/>
  <c r="F60" i="1"/>
  <c r="B84" i="1"/>
  <c r="D84" i="1"/>
</calcChain>
</file>

<file path=xl/sharedStrings.xml><?xml version="1.0" encoding="utf-8"?>
<sst xmlns="http://schemas.openxmlformats.org/spreadsheetml/2006/main" count="136" uniqueCount="96">
  <si>
    <t>RUBRO O CULTIVO</t>
  </si>
  <si>
    <t>CEBADA</t>
  </si>
  <si>
    <t>RENDIMIENTO KG/HA)</t>
  </si>
  <si>
    <t>VARIEDAD</t>
  </si>
  <si>
    <t>TRAVELET/IRINA</t>
  </si>
  <si>
    <t>FECHA ESTIMADA  PRECIO VENTA</t>
  </si>
  <si>
    <t>ENERO</t>
  </si>
  <si>
    <t>NIVEL TECNOLÓGICO</t>
  </si>
  <si>
    <t>MEDIO</t>
  </si>
  <si>
    <t>PRECIO ESPERADO POR $/ KILO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</si>
  <si>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</si>
  <si>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</si>
  <si>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</si>
  <si>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</si>
  <si>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</si>
  <si>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</si>
  <si>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</si>
  <si>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</si>
  <si>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PEMUCO, YUNGAY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</si>
  <si>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</si>
  <si>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</si>
  <si>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</si>
  <si>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</si>
  <si>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</si>
  <si>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</si>
  <si>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</si>
  <si>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</si>
  <si>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</si>
  <si>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</si>
  <si>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</si>
  <si>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</si>
  <si>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</si>
  <si>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</si>
  <si>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junio</t>
  </si>
  <si>
    <t>Aplicación fertilizante</t>
  </si>
  <si>
    <t>Aplicación herbicidas</t>
  </si>
  <si>
    <t>Labores culturales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</si>
  <si>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</si>
  <si>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</si>
  <si>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</si>
  <si>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</si>
  <si>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</si>
  <si>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</si>
  <si>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</si>
  <si>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mayo-junio</t>
  </si>
  <si>
    <t>Vibrocultivador</t>
  </si>
  <si>
    <t>Siembra</t>
  </si>
  <si>
    <t>junio-julio</t>
  </si>
  <si>
    <t>Fertilización</t>
  </si>
  <si>
    <t>Cosecha</t>
  </si>
  <si>
    <t>enero</t>
  </si>
  <si>
    <t>Subtotal Costo Maquinaria</t>
  </si>
  <si>
    <t>INSUMOS</t>
  </si>
  <si>
    <t>Insumos</t>
  </si>
  <si>
    <t>Unidad (Kg/l/u)</t>
  </si>
  <si>
    <t>Cantidad (Kg/l/u)</t>
  </si>
  <si>
    <t>SEMILLA</t>
  </si>
  <si>
    <t>Semilla cebada</t>
  </si>
  <si>
    <t>Kg</t>
  </si>
  <si>
    <t>FERTILIZANTES</t>
  </si>
  <si>
    <t>Mezcla 9-41-12</t>
  </si>
  <si>
    <t>Urea</t>
  </si>
  <si>
    <t>junio-agosto</t>
  </si>
  <si>
    <t>Subtotal Insumos</t>
  </si>
  <si>
    <t>OTROS</t>
  </si>
  <si>
    <t>Item</t>
  </si>
  <si>
    <t>160</t>
  </si>
  <si>
    <t>240</t>
  </si>
  <si>
    <t>Subtotal Otros</t>
  </si>
  <si>
    <t>ARRIENDO DE TIERRAS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</si>
  <si>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</si>
  <si>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</si>
  <si>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</si>
  <si>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</si>
  <si>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</si>
  <si>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</si>
  <si>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</si>
  <si>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</si>
  <si>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</si>
  <si>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</si>
  <si>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</si>
  <si>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</si>
  <si>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</si>
  <si>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</si>
  <si>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</si>
  <si>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</si>
  <si>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</si>
  <si>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</si>
  <si>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</si>
  <si>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</si>
  <si>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</si>
  <si>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</si>
  <si>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</si>
  <si>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(kilos/hà)</t>
  </si>
  <si>
    <t>Costo unitario ($/kilo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</si>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</sst>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0_ ;_ * \-#,##0.000_ ;_ * &quot;-&quot;_ ;_ @_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indexed="8"/>
      <name val="Helvetica Neue"/>
      <scheme val="maj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2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8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4" fillId="2" borderId="53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wrapText="1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right" wrapText="1"/>
    </xf>
    <xf numFmtId="3" fontId="4" fillId="2" borderId="52" xfId="0" applyNumberFormat="1" applyFont="1" applyFill="1" applyBorder="1" applyAlignment="1">
      <alignment horizontal="right" wrapText="1"/>
    </xf>
    <xf numFmtId="49" fontId="7" fillId="3" borderId="54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3" fontId="7" fillId="3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0" fillId="5" borderId="56" xfId="0" applyNumberFormat="1" applyFont="1" applyFill="1" applyBorder="1" applyAlignment="1">
      <alignment wrapText="1"/>
    </xf>
    <xf numFmtId="49" fontId="1" fillId="0" borderId="52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/>
    </xf>
    <xf numFmtId="49" fontId="1" fillId="0" borderId="52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/>
    <xf numFmtId="0" fontId="4" fillId="2" borderId="56" xfId="0" applyFont="1" applyFill="1" applyBorder="1" applyAlignment="1">
      <alignment horizontal="center" wrapText="1"/>
    </xf>
    <xf numFmtId="166" fontId="4" fillId="2" borderId="56" xfId="0" applyNumberFormat="1" applyFont="1" applyFill="1" applyBorder="1"/>
    <xf numFmtId="49" fontId="1" fillId="10" borderId="52" xfId="0" applyNumberFormat="1" applyFont="1" applyFill="1" applyBorder="1" applyAlignment="1">
      <alignment horizontal="center" vertical="center"/>
    </xf>
    <xf numFmtId="49" fontId="1" fillId="10" borderId="52" xfId="0" applyNumberFormat="1" applyFont="1" applyFill="1" applyBorder="1" applyAlignment="1">
      <alignment horizontal="center" vertical="center" wrapText="1"/>
    </xf>
    <xf numFmtId="0" fontId="20" fillId="0" borderId="0" xfId="0" applyNumberFormat="1" applyFont="1"/>
    <xf numFmtId="0" fontId="21" fillId="0" borderId="52" xfId="0" applyNumberFormat="1" applyFont="1" applyBorder="1"/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169" fontId="4" fillId="2" borderId="5" xfId="1" applyNumberFormat="1" applyFont="1" applyFill="1" applyBorder="1" applyAlignment="1">
      <alignment wrapText="1"/>
    </xf>
    <xf numFmtId="169" fontId="4" fillId="2" borderId="53" xfId="1" applyNumberFormat="1" applyFont="1" applyFill="1" applyBorder="1" applyAlignment="1">
      <alignment wrapText="1"/>
    </xf>
    <xf numFmtId="169" fontId="4" fillId="2" borderId="52" xfId="1" applyNumberFormat="1" applyFont="1" applyFill="1" applyBorder="1" applyAlignment="1">
      <alignment wrapText="1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5"/>
  <sheetViews>
    <sheetView showGridLines="0" tabSelected="1" topLeftCell="A64" zoomScale="120" zoomScaleNormal="120" workbookViewId="0">
      <selection activeCell="D78" sqref="D78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61" t="s">
        <v>2</v>
      </c>
      <c r="E8" s="162"/>
      <c r="F8" s="8">
        <v>8000</v>
      </c>
    </row>
    <row r="9" spans="1:6" ht="38.25" customHeight="1">
      <c r="A9" s="9" t="s">
        <v>3</v>
      </c>
      <c r="B9" s="10" t="s">
        <v>4</v>
      </c>
      <c r="C9" s="144"/>
      <c r="D9" s="159" t="s">
        <v>5</v>
      </c>
      <c r="E9" s="160"/>
      <c r="F9" s="145" t="s">
        <v>6</v>
      </c>
    </row>
    <row r="10" spans="1:6" ht="18" customHeight="1">
      <c r="A10" s="9" t="s">
        <v>7</v>
      </c>
      <c r="B10" s="145" t="s">
        <v>8</v>
      </c>
      <c r="C10" s="144"/>
      <c r="D10" s="159" t="s">
        <v>9</v>
      </c>
      <c r="E10" s="160"/>
      <c r="F10" s="146">
        <v>400</v>
      </c>
    </row>
    <row r="11" spans="1:6" ht="11.25" customHeight="1">
      <c r="A11" s="9" t="s">
        <v>10</v>
      </c>
      <c r="B11" s="147" t="s">
        <v>11</v>
      </c>
      <c r="C11" s="144"/>
      <c r="D11" s="148" t="s">
        <v>12</v>
      </c>
      <c r="E11" s="149"/>
      <c r="F11" s="150">
        <f>(F8*F10)</f>
        <v>3200000</v>
      </c>
    </row>
    <row r="12" spans="1:6" ht="11.25" customHeight="1">
      <c r="A12" s="9" t="s">
        <v>13</v>
      </c>
      <c r="B12" s="145" t="s">
        <v>14</v>
      </c>
      <c r="C12" s="144"/>
      <c r="D12" s="159" t="s">
        <v>15</v>
      </c>
      <c r="E12" s="160"/>
      <c r="F12" s="145" t="s">
        <v>16</v>
      </c>
    </row>
    <row r="13" spans="1:6" ht="13.5" customHeight="1">
      <c r="A13" s="9" t="s">
        <v>17</v>
      </c>
      <c r="B13" s="145" t="s">
        <v>18</v>
      </c>
      <c r="C13" s="144"/>
      <c r="D13" s="159" t="s">
        <v>19</v>
      </c>
      <c r="E13" s="160"/>
      <c r="F13" s="145" t="s">
        <v>6</v>
      </c>
    </row>
    <row r="14" spans="1:6" ht="25.5" customHeight="1">
      <c r="A14" s="9" t="s">
        <v>20</v>
      </c>
      <c r="B14" s="151">
        <v>44635</v>
      </c>
      <c r="C14" s="144"/>
      <c r="D14" s="163" t="s">
        <v>21</v>
      </c>
      <c r="E14" s="164"/>
      <c r="F14" s="147" t="s">
        <v>22</v>
      </c>
    </row>
    <row r="15" spans="1:6" ht="12" customHeight="1">
      <c r="A15" s="15"/>
      <c r="B15" s="16"/>
      <c r="C15" s="17"/>
      <c r="D15" s="18"/>
      <c r="E15" s="18"/>
      <c r="F15" s="19"/>
    </row>
    <row r="16" spans="1:6" ht="12" customHeight="1">
      <c r="A16" s="165" t="s">
        <v>23</v>
      </c>
      <c r="B16" s="166"/>
      <c r="C16" s="166"/>
      <c r="D16" s="166"/>
      <c r="E16" s="166"/>
      <c r="F16" s="166"/>
    </row>
    <row r="17" spans="1:6" ht="12" customHeight="1">
      <c r="A17" s="20"/>
      <c r="B17" s="21"/>
      <c r="C17" s="21"/>
      <c r="D17" s="21"/>
      <c r="E17" s="22"/>
      <c r="F17" s="22"/>
    </row>
    <row r="18" spans="1:6" ht="12" customHeight="1">
      <c r="A18" s="23" t="s">
        <v>24</v>
      </c>
      <c r="B18" s="24"/>
      <c r="C18" s="25"/>
      <c r="D18" s="25"/>
      <c r="E18" s="25"/>
      <c r="F18" s="25"/>
    </row>
    <row r="19" spans="1:6" ht="24" customHeight="1">
      <c r="A19" s="26" t="s">
        <v>25</v>
      </c>
      <c r="B19" s="26" t="s">
        <v>26</v>
      </c>
      <c r="C19" s="26" t="s">
        <v>27</v>
      </c>
      <c r="D19" s="26" t="s">
        <v>28</v>
      </c>
      <c r="E19" s="26" t="s">
        <v>29</v>
      </c>
      <c r="F19" s="26" t="s">
        <v>30</v>
      </c>
    </row>
    <row r="20" spans="1:6" ht="15">
      <c r="A20" s="153" t="s">
        <v>31</v>
      </c>
      <c r="B20" s="10" t="s">
        <v>32</v>
      </c>
      <c r="C20" s="152">
        <v>1</v>
      </c>
      <c r="D20" s="10" t="s">
        <v>33</v>
      </c>
      <c r="E20" s="150">
        <v>25000</v>
      </c>
      <c r="F20" s="150">
        <f>(C20*E20)</f>
        <v>25000</v>
      </c>
    </row>
    <row r="21" spans="1:6" ht="15">
      <c r="A21" s="153" t="s">
        <v>34</v>
      </c>
      <c r="B21" s="10" t="s">
        <v>32</v>
      </c>
      <c r="C21" s="152">
        <v>2</v>
      </c>
      <c r="D21" s="10" t="s">
        <v>33</v>
      </c>
      <c r="E21" s="150">
        <v>25000</v>
      </c>
      <c r="F21" s="150">
        <f t="shared" ref="F21:F23" si="0">(C21*E21)</f>
        <v>50000</v>
      </c>
    </row>
    <row r="22" spans="1:6" ht="15">
      <c r="A22" s="153" t="s">
        <v>35</v>
      </c>
      <c r="B22" s="10" t="s">
        <v>32</v>
      </c>
      <c r="C22" s="152">
        <v>1</v>
      </c>
      <c r="D22" s="10" t="s">
        <v>33</v>
      </c>
      <c r="E22" s="150">
        <v>25000</v>
      </c>
      <c r="F22" s="150">
        <f t="shared" si="0"/>
        <v>25000</v>
      </c>
    </row>
    <row r="23" spans="1:6" ht="15">
      <c r="A23" s="153" t="s">
        <v>36</v>
      </c>
      <c r="B23" s="10" t="s">
        <v>32</v>
      </c>
      <c r="C23" s="152">
        <v>2</v>
      </c>
      <c r="D23" s="10" t="s">
        <v>37</v>
      </c>
      <c r="E23" s="150">
        <v>25000</v>
      </c>
      <c r="F23" s="150">
        <f t="shared" si="0"/>
        <v>50000</v>
      </c>
    </row>
    <row r="24" spans="1:6" ht="12.75" customHeight="1">
      <c r="A24" s="28" t="s">
        <v>38</v>
      </c>
      <c r="B24" s="29"/>
      <c r="C24" s="29"/>
      <c r="D24" s="29"/>
      <c r="E24" s="30"/>
      <c r="F24" s="31">
        <f>SUM(F20:F23)</f>
        <v>150000</v>
      </c>
    </row>
    <row r="25" spans="1:6" ht="12" customHeight="1">
      <c r="A25" s="20"/>
      <c r="B25" s="22"/>
      <c r="C25" s="22"/>
      <c r="D25" s="22"/>
      <c r="E25" s="32"/>
      <c r="F25" s="32"/>
    </row>
    <row r="26" spans="1:6" ht="12" customHeight="1">
      <c r="A26" s="33" t="s">
        <v>39</v>
      </c>
      <c r="B26" s="34"/>
      <c r="C26" s="35"/>
      <c r="D26" s="35"/>
      <c r="E26" s="36"/>
      <c r="F26" s="36"/>
    </row>
    <row r="27" spans="1:6" ht="24" customHeight="1">
      <c r="A27" s="37" t="s">
        <v>25</v>
      </c>
      <c r="B27" s="38" t="s">
        <v>26</v>
      </c>
      <c r="C27" s="38" t="s">
        <v>27</v>
      </c>
      <c r="D27" s="37" t="s">
        <v>28</v>
      </c>
      <c r="E27" s="38" t="s">
        <v>29</v>
      </c>
      <c r="F27" s="37" t="s">
        <v>30</v>
      </c>
    </row>
    <row r="28" spans="1:6" ht="12" customHeight="1">
      <c r="A28" s="39"/>
      <c r="B28" s="40"/>
      <c r="C28" s="40"/>
      <c r="D28" s="40"/>
      <c r="E28" s="39"/>
      <c r="F28" s="39"/>
    </row>
    <row r="29" spans="1:6" ht="12" customHeight="1">
      <c r="A29" s="41" t="s">
        <v>40</v>
      </c>
      <c r="B29" s="42"/>
      <c r="C29" s="42"/>
      <c r="D29" s="42"/>
      <c r="E29" s="43"/>
      <c r="F29" s="43"/>
    </row>
    <row r="30" spans="1:6" ht="12" customHeight="1">
      <c r="A30" s="44"/>
      <c r="B30" s="45"/>
      <c r="C30" s="45"/>
      <c r="D30" s="45"/>
      <c r="E30" s="46"/>
      <c r="F30" s="46"/>
    </row>
    <row r="31" spans="1:6" ht="12" customHeight="1">
      <c r="A31" s="33" t="s">
        <v>41</v>
      </c>
      <c r="B31" s="34"/>
      <c r="C31" s="35"/>
      <c r="D31" s="35"/>
      <c r="E31" s="36"/>
      <c r="F31" s="36"/>
    </row>
    <row r="32" spans="1:6" ht="24" customHeight="1">
      <c r="A32" s="47" t="s">
        <v>25</v>
      </c>
      <c r="B32" s="47" t="s">
        <v>26</v>
      </c>
      <c r="C32" s="47" t="s">
        <v>27</v>
      </c>
      <c r="D32" s="47" t="s">
        <v>28</v>
      </c>
      <c r="E32" s="48" t="s">
        <v>29</v>
      </c>
      <c r="F32" s="47" t="s">
        <v>30</v>
      </c>
    </row>
    <row r="33" spans="1:10" ht="12.75" customHeight="1">
      <c r="A33" s="11" t="s">
        <v>42</v>
      </c>
      <c r="B33" s="27" t="s">
        <v>43</v>
      </c>
      <c r="C33" s="154">
        <v>0.125</v>
      </c>
      <c r="D33" s="27" t="s">
        <v>44</v>
      </c>
      <c r="E33" s="14">
        <v>313600</v>
      </c>
      <c r="F33" s="14">
        <f t="shared" ref="F33:F37" si="1">(C33*E33)</f>
        <v>39200</v>
      </c>
    </row>
    <row r="34" spans="1:10" ht="12.75" customHeight="1">
      <c r="A34" s="11" t="s">
        <v>45</v>
      </c>
      <c r="B34" s="27" t="s">
        <v>43</v>
      </c>
      <c r="C34" s="154">
        <v>0.25</v>
      </c>
      <c r="D34" s="27" t="s">
        <v>44</v>
      </c>
      <c r="E34" s="14">
        <v>240000</v>
      </c>
      <c r="F34" s="14">
        <f t="shared" si="1"/>
        <v>60000</v>
      </c>
    </row>
    <row r="35" spans="1:10" ht="12.75" customHeight="1">
      <c r="A35" s="121" t="s">
        <v>46</v>
      </c>
      <c r="B35" s="123" t="s">
        <v>43</v>
      </c>
      <c r="C35" s="155">
        <v>0.125</v>
      </c>
      <c r="D35" s="123" t="s">
        <v>47</v>
      </c>
      <c r="E35" s="125">
        <v>240000</v>
      </c>
      <c r="F35" s="14">
        <f t="shared" si="1"/>
        <v>30000</v>
      </c>
    </row>
    <row r="36" spans="1:10" ht="12.75" customHeight="1">
      <c r="A36" s="122" t="s">
        <v>48</v>
      </c>
      <c r="B36" s="124" t="s">
        <v>43</v>
      </c>
      <c r="C36" s="156">
        <v>0.125</v>
      </c>
      <c r="D36" s="124" t="s">
        <v>47</v>
      </c>
      <c r="E36" s="126">
        <v>200000</v>
      </c>
      <c r="F36" s="14">
        <f t="shared" si="1"/>
        <v>25000</v>
      </c>
    </row>
    <row r="37" spans="1:10" ht="12.75" customHeight="1">
      <c r="A37" s="122" t="s">
        <v>49</v>
      </c>
      <c r="B37" s="124" t="s">
        <v>43</v>
      </c>
      <c r="C37" s="156">
        <v>0.25</v>
      </c>
      <c r="D37" s="124" t="s">
        <v>50</v>
      </c>
      <c r="E37" s="126">
        <v>400000</v>
      </c>
      <c r="F37" s="14">
        <f t="shared" si="1"/>
        <v>100000</v>
      </c>
    </row>
    <row r="38" spans="1:10" ht="12.75" customHeight="1">
      <c r="A38" s="127" t="s">
        <v>51</v>
      </c>
      <c r="B38" s="128"/>
      <c r="C38" s="128"/>
      <c r="D38" s="128"/>
      <c r="E38" s="129"/>
      <c r="F38" s="130">
        <f>SUM(F33:F37)</f>
        <v>254200</v>
      </c>
    </row>
    <row r="39" spans="1:10" ht="12" customHeight="1">
      <c r="A39" s="44"/>
      <c r="B39" s="45"/>
      <c r="C39" s="45"/>
      <c r="D39" s="45"/>
      <c r="E39" s="46"/>
      <c r="F39" s="46"/>
    </row>
    <row r="40" spans="1:10" ht="12" customHeight="1">
      <c r="A40" s="33" t="s">
        <v>52</v>
      </c>
      <c r="B40" s="34"/>
      <c r="C40" s="35"/>
      <c r="D40" s="35"/>
      <c r="E40" s="36"/>
      <c r="F40" s="36"/>
    </row>
    <row r="41" spans="1:10" ht="24" customHeight="1">
      <c r="A41" s="48" t="s">
        <v>53</v>
      </c>
      <c r="B41" s="48" t="s">
        <v>54</v>
      </c>
      <c r="C41" s="48" t="s">
        <v>55</v>
      </c>
      <c r="D41" s="48" t="s">
        <v>28</v>
      </c>
      <c r="E41" s="48" t="s">
        <v>29</v>
      </c>
      <c r="F41" s="48" t="s">
        <v>30</v>
      </c>
      <c r="J41" s="120"/>
    </row>
    <row r="42" spans="1:10" ht="12.75" customHeight="1">
      <c r="A42" s="49" t="s">
        <v>56</v>
      </c>
      <c r="B42" s="50"/>
      <c r="C42" s="50"/>
      <c r="D42" s="50"/>
      <c r="E42" s="50"/>
      <c r="F42" s="50"/>
      <c r="J42" s="120"/>
    </row>
    <row r="43" spans="1:10" ht="12.75" customHeight="1">
      <c r="A43" s="12" t="s">
        <v>57</v>
      </c>
      <c r="B43" s="51" t="s">
        <v>58</v>
      </c>
      <c r="C43" s="52">
        <v>130</v>
      </c>
      <c r="D43" s="51" t="s">
        <v>47</v>
      </c>
      <c r="E43" s="53">
        <v>400</v>
      </c>
      <c r="F43" s="53">
        <f>(C43*E43)</f>
        <v>52000</v>
      </c>
    </row>
    <row r="44" spans="1:10" ht="12.75" customHeight="1">
      <c r="A44" s="54" t="s">
        <v>59</v>
      </c>
      <c r="B44" s="55"/>
      <c r="C44" s="13"/>
      <c r="D44" s="55"/>
      <c r="E44" s="53"/>
      <c r="F44" s="53"/>
    </row>
    <row r="45" spans="1:10" ht="12.75" customHeight="1">
      <c r="A45" s="12" t="s">
        <v>60</v>
      </c>
      <c r="B45" s="51" t="s">
        <v>58</v>
      </c>
      <c r="C45" s="52">
        <v>300</v>
      </c>
      <c r="D45" s="51" t="s">
        <v>47</v>
      </c>
      <c r="E45" s="53">
        <v>1050</v>
      </c>
      <c r="F45" s="53">
        <f>(C45*E45)</f>
        <v>315000</v>
      </c>
    </row>
    <row r="46" spans="1:10" ht="12.75" customHeight="1">
      <c r="A46" s="12" t="s">
        <v>61</v>
      </c>
      <c r="B46" s="51" t="s">
        <v>58</v>
      </c>
      <c r="C46" s="52">
        <v>300</v>
      </c>
      <c r="D46" s="51" t="s">
        <v>62</v>
      </c>
      <c r="E46" s="53">
        <v>1100</v>
      </c>
      <c r="F46" s="53">
        <f>(C46*E46)</f>
        <v>330000</v>
      </c>
    </row>
    <row r="47" spans="1:10" ht="13.5" customHeight="1">
      <c r="A47" s="56" t="s">
        <v>63</v>
      </c>
      <c r="B47" s="57"/>
      <c r="C47" s="57"/>
      <c r="D47" s="57"/>
      <c r="E47" s="58"/>
      <c r="F47" s="59">
        <f>SUM(F42:F46)</f>
        <v>697000</v>
      </c>
    </row>
    <row r="48" spans="1:10" ht="12" customHeight="1">
      <c r="A48" s="44"/>
      <c r="B48" s="45"/>
      <c r="C48" s="45"/>
      <c r="D48" s="60"/>
      <c r="E48" s="46"/>
      <c r="F48" s="46"/>
    </row>
    <row r="49" spans="1:7" ht="12" customHeight="1">
      <c r="A49" s="33" t="s">
        <v>64</v>
      </c>
      <c r="B49" s="34"/>
      <c r="C49" s="35"/>
      <c r="D49" s="35"/>
      <c r="E49" s="36"/>
      <c r="F49" s="36"/>
    </row>
    <row r="50" spans="1:7" ht="24" customHeight="1">
      <c r="A50" s="131" t="s">
        <v>65</v>
      </c>
      <c r="B50" s="134" t="s">
        <v>54</v>
      </c>
      <c r="C50" s="134" t="s">
        <v>55</v>
      </c>
      <c r="D50" s="131" t="s">
        <v>28</v>
      </c>
      <c r="E50" s="134" t="s">
        <v>29</v>
      </c>
      <c r="F50" s="131" t="s">
        <v>30</v>
      </c>
    </row>
    <row r="51" spans="1:7" ht="24" customHeight="1">
      <c r="A51" s="143"/>
      <c r="B51" s="143"/>
      <c r="C51" s="136" t="s">
        <v>66</v>
      </c>
      <c r="D51" s="133" t="s">
        <v>67</v>
      </c>
      <c r="E51" s="133" t="s">
        <v>66</v>
      </c>
      <c r="F51" s="133"/>
      <c r="G51" s="142"/>
    </row>
    <row r="52" spans="1:7" ht="24" customHeight="1">
      <c r="A52" s="140" t="s">
        <v>68</v>
      </c>
      <c r="B52" s="141"/>
      <c r="C52" s="141"/>
      <c r="D52" s="140"/>
      <c r="E52" s="141"/>
      <c r="F52" s="140"/>
    </row>
    <row r="53" spans="1:7" ht="19.5" customHeight="1">
      <c r="A53" s="132" t="s">
        <v>69</v>
      </c>
      <c r="B53" s="135"/>
      <c r="C53" s="137"/>
      <c r="D53" s="138"/>
      <c r="E53" s="139"/>
      <c r="F53" s="137"/>
    </row>
    <row r="54" spans="1:7" ht="13.5" customHeight="1">
      <c r="A54" s="61" t="s">
        <v>68</v>
      </c>
      <c r="B54" s="62"/>
      <c r="C54" s="62"/>
      <c r="D54" s="62"/>
      <c r="E54" s="63"/>
      <c r="F54" s="64">
        <v>0</v>
      </c>
    </row>
    <row r="55" spans="1:7" ht="12" customHeight="1">
      <c r="A55" s="79"/>
      <c r="B55" s="79"/>
      <c r="C55" s="79"/>
      <c r="D55" s="79"/>
      <c r="E55" s="80"/>
      <c r="F55" s="80"/>
    </row>
    <row r="56" spans="1:7" ht="12" customHeight="1">
      <c r="A56" s="81" t="s">
        <v>70</v>
      </c>
      <c r="B56" s="82"/>
      <c r="C56" s="82"/>
      <c r="D56" s="82"/>
      <c r="E56" s="82"/>
      <c r="F56" s="83">
        <f>F24+F38+F47+F54+F28</f>
        <v>1101200</v>
      </c>
    </row>
    <row r="57" spans="1:7" ht="12" customHeight="1">
      <c r="A57" s="84" t="s">
        <v>71</v>
      </c>
      <c r="B57" s="66"/>
      <c r="C57" s="66"/>
      <c r="D57" s="66"/>
      <c r="E57" s="66"/>
      <c r="F57" s="85">
        <f>F56*0.05</f>
        <v>55060</v>
      </c>
    </row>
    <row r="58" spans="1:7" ht="12" customHeight="1">
      <c r="A58" s="86" t="s">
        <v>72</v>
      </c>
      <c r="B58" s="65"/>
      <c r="C58" s="65"/>
      <c r="D58" s="65"/>
      <c r="E58" s="65"/>
      <c r="F58" s="87">
        <f>F57+F56</f>
        <v>1156260</v>
      </c>
    </row>
    <row r="59" spans="1:7" ht="12" customHeight="1">
      <c r="A59" s="84" t="s">
        <v>73</v>
      </c>
      <c r="B59" s="66"/>
      <c r="C59" s="66"/>
      <c r="D59" s="66"/>
      <c r="E59" s="66"/>
      <c r="F59" s="85">
        <f>F11</f>
        <v>3200000</v>
      </c>
    </row>
    <row r="60" spans="1:7" ht="12" customHeight="1">
      <c r="A60" s="88" t="s">
        <v>74</v>
      </c>
      <c r="B60" s="89"/>
      <c r="C60" s="89"/>
      <c r="D60" s="89"/>
      <c r="E60" s="89"/>
      <c r="F60" s="90">
        <f>F59-F58</f>
        <v>2043740</v>
      </c>
    </row>
    <row r="61" spans="1:7" ht="12" customHeight="1">
      <c r="A61" s="77" t="s">
        <v>75</v>
      </c>
      <c r="B61" s="78"/>
      <c r="C61" s="78"/>
      <c r="D61" s="78"/>
      <c r="E61" s="78"/>
      <c r="F61" s="74"/>
    </row>
    <row r="62" spans="1:7" ht="12.75" customHeight="1" thickBot="1">
      <c r="A62" s="91"/>
      <c r="B62" s="78"/>
      <c r="C62" s="78"/>
      <c r="D62" s="78"/>
      <c r="E62" s="78"/>
      <c r="F62" s="74"/>
    </row>
    <row r="63" spans="1:7" ht="12" customHeight="1">
      <c r="A63" s="103" t="s">
        <v>76</v>
      </c>
      <c r="B63" s="104"/>
      <c r="C63" s="104"/>
      <c r="D63" s="104"/>
      <c r="E63" s="105"/>
      <c r="F63" s="74"/>
    </row>
    <row r="64" spans="1:7" ht="12" customHeight="1">
      <c r="A64" s="106" t="s">
        <v>77</v>
      </c>
      <c r="B64" s="76"/>
      <c r="C64" s="76"/>
      <c r="D64" s="76"/>
      <c r="E64" s="107"/>
      <c r="F64" s="74"/>
    </row>
    <row r="65" spans="1:6" ht="12" customHeight="1">
      <c r="A65" s="106" t="s">
        <v>78</v>
      </c>
      <c r="B65" s="76"/>
      <c r="C65" s="76"/>
      <c r="D65" s="76"/>
      <c r="E65" s="107"/>
      <c r="F65" s="74"/>
    </row>
    <row r="66" spans="1:6" ht="12" customHeight="1">
      <c r="A66" s="106" t="s">
        <v>79</v>
      </c>
      <c r="B66" s="76"/>
      <c r="C66" s="76"/>
      <c r="D66" s="76"/>
      <c r="E66" s="107"/>
      <c r="F66" s="74"/>
    </row>
    <row r="67" spans="1:6" ht="12" customHeight="1">
      <c r="A67" s="106" t="s">
        <v>80</v>
      </c>
      <c r="B67" s="76"/>
      <c r="C67" s="76"/>
      <c r="D67" s="76"/>
      <c r="E67" s="107"/>
      <c r="F67" s="74"/>
    </row>
    <row r="68" spans="1:6" ht="12" customHeight="1">
      <c r="A68" s="106" t="s">
        <v>81</v>
      </c>
      <c r="B68" s="76"/>
      <c r="C68" s="76"/>
      <c r="D68" s="76"/>
      <c r="E68" s="107"/>
      <c r="F68" s="74"/>
    </row>
    <row r="69" spans="1:6" ht="12.75" customHeight="1" thickBot="1">
      <c r="A69" s="108" t="s">
        <v>82</v>
      </c>
      <c r="B69" s="109"/>
      <c r="C69" s="109"/>
      <c r="D69" s="109"/>
      <c r="E69" s="110"/>
      <c r="F69" s="74"/>
    </row>
    <row r="70" spans="1:6" ht="12.75" customHeight="1">
      <c r="A70" s="101"/>
      <c r="B70" s="76"/>
      <c r="C70" s="76"/>
      <c r="D70" s="76"/>
      <c r="E70" s="76"/>
      <c r="F70" s="74"/>
    </row>
    <row r="71" spans="1:6" ht="15" customHeight="1" thickBot="1">
      <c r="A71" s="157" t="s">
        <v>83</v>
      </c>
      <c r="B71" s="158"/>
      <c r="C71" s="100"/>
      <c r="D71" s="67"/>
      <c r="E71" s="67"/>
      <c r="F71" s="74"/>
    </row>
    <row r="72" spans="1:6" ht="12" customHeight="1">
      <c r="A72" s="93" t="s">
        <v>65</v>
      </c>
      <c r="B72" s="68" t="s">
        <v>84</v>
      </c>
      <c r="C72" s="94" t="s">
        <v>85</v>
      </c>
      <c r="D72" s="67"/>
      <c r="E72" s="67"/>
      <c r="F72" s="74"/>
    </row>
    <row r="73" spans="1:6" ht="12" customHeight="1">
      <c r="A73" s="95" t="s">
        <v>86</v>
      </c>
      <c r="B73" s="69">
        <v>90750</v>
      </c>
      <c r="C73" s="96">
        <f>(B73/B79)</f>
        <v>0.15468187520453802</v>
      </c>
      <c r="D73" s="67"/>
      <c r="E73" s="67"/>
      <c r="F73" s="74"/>
    </row>
    <row r="74" spans="1:6" ht="12" customHeight="1">
      <c r="A74" s="95" t="s">
        <v>87</v>
      </c>
      <c r="B74" s="70">
        <v>0</v>
      </c>
      <c r="C74" s="96">
        <v>0</v>
      </c>
      <c r="D74" s="67"/>
      <c r="E74" s="67"/>
      <c r="F74" s="74"/>
    </row>
    <row r="75" spans="1:6" ht="12" customHeight="1">
      <c r="A75" s="95" t="s">
        <v>88</v>
      </c>
      <c r="B75" s="69">
        <v>157000</v>
      </c>
      <c r="C75" s="96">
        <f>(B75/B79)</f>
        <v>0.26760390531253408</v>
      </c>
      <c r="D75" s="67"/>
      <c r="E75" s="67"/>
      <c r="F75" s="74"/>
    </row>
    <row r="76" spans="1:6" ht="12" customHeight="1">
      <c r="A76" s="95" t="s">
        <v>53</v>
      </c>
      <c r="B76" s="69">
        <v>311000</v>
      </c>
      <c r="C76" s="96">
        <f>(B76/B79)</f>
        <v>0.53009436020508349</v>
      </c>
      <c r="D76" s="67"/>
      <c r="E76" s="67"/>
      <c r="F76" s="74"/>
    </row>
    <row r="77" spans="1:6" ht="12" customHeight="1">
      <c r="A77" s="95" t="s">
        <v>89</v>
      </c>
      <c r="B77" s="71">
        <v>0</v>
      </c>
      <c r="C77" s="96">
        <f>(B77/B79)</f>
        <v>0</v>
      </c>
      <c r="D77" s="73"/>
      <c r="E77" s="73"/>
      <c r="F77" s="74"/>
    </row>
    <row r="78" spans="1:6" ht="12" customHeight="1">
      <c r="A78" s="95" t="s">
        <v>90</v>
      </c>
      <c r="B78" s="71">
        <v>27938</v>
      </c>
      <c r="C78" s="96">
        <f>(B78/B79)</f>
        <v>4.7619859277844442E-2</v>
      </c>
      <c r="D78" s="73"/>
      <c r="E78" s="73"/>
      <c r="F78" s="74"/>
    </row>
    <row r="79" spans="1:6" ht="12.75" customHeight="1" thickBot="1">
      <c r="A79" s="97" t="s">
        <v>91</v>
      </c>
      <c r="B79" s="98">
        <f>SUM(B73:B78)</f>
        <v>586688</v>
      </c>
      <c r="C79" s="99">
        <f>SUM(C73:C78)</f>
        <v>1</v>
      </c>
      <c r="D79" s="73"/>
      <c r="E79" s="73"/>
      <c r="F79" s="74"/>
    </row>
    <row r="80" spans="1:6" ht="12" customHeight="1">
      <c r="A80" s="91"/>
      <c r="B80" s="78"/>
      <c r="C80" s="78"/>
      <c r="D80" s="78"/>
      <c r="E80" s="78"/>
      <c r="F80" s="74"/>
    </row>
    <row r="81" spans="1:6" ht="12.75" customHeight="1">
      <c r="A81" s="92"/>
      <c r="B81" s="78"/>
      <c r="C81" s="78"/>
      <c r="D81" s="78"/>
      <c r="E81" s="78"/>
      <c r="F81" s="74"/>
    </row>
    <row r="82" spans="1:6" ht="12" customHeight="1" thickBot="1">
      <c r="A82" s="112"/>
      <c r="B82" s="113" t="s">
        <v>92</v>
      </c>
      <c r="C82" s="114"/>
      <c r="D82" s="115"/>
      <c r="E82" s="72"/>
      <c r="F82" s="74"/>
    </row>
    <row r="83" spans="1:6" ht="12" customHeight="1">
      <c r="A83" s="116" t="s">
        <v>93</v>
      </c>
      <c r="B83" s="117">
        <v>6000</v>
      </c>
      <c r="C83" s="117">
        <v>130</v>
      </c>
      <c r="D83" s="118">
        <v>160</v>
      </c>
      <c r="E83" s="111"/>
      <c r="F83" s="75"/>
    </row>
    <row r="84" spans="1:6" ht="12.75" customHeight="1" thickBot="1">
      <c r="A84" s="97" t="s">
        <v>94</v>
      </c>
      <c r="B84" s="98">
        <f>(F58/B83)</f>
        <v>192.71</v>
      </c>
      <c r="C84" s="98">
        <f>(F58/C83)</f>
        <v>8894.3076923076915</v>
      </c>
      <c r="D84" s="119">
        <f>(F58/D83)</f>
        <v>7226.625</v>
      </c>
      <c r="E84" s="111"/>
      <c r="F84" s="75"/>
    </row>
    <row r="85" spans="1:6" ht="15.6" customHeight="1">
      <c r="A85" s="102" t="s">
        <v>95</v>
      </c>
      <c r="B85" s="76"/>
      <c r="C85" s="76"/>
      <c r="D85" s="76"/>
      <c r="E85" s="76"/>
      <c r="F85" s="76"/>
    </row>
  </sheetData>
  <mergeCells count="8">
    <mergeCell ref="A71:B71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2022-06-30T20:22:41Z</dcterms:modified>
  <cp:category/>
  <cp:contentStatus/>
</cp:coreProperties>
</file>