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D319E99C9031BE179BBFEF6E5B640DC38B27E6FE" xr6:coauthVersionLast="47" xr6:coauthVersionMax="47" xr10:uidLastSave="{00000000-0000-0000-0000-000000000000}"/>
  <bookViews>
    <workbookView xWindow="0" yWindow="0" windowWidth="17790" windowHeight="10515" xr2:uid="{00000000-000D-0000-FFFF-FFFF00000000}"/>
  </bookViews>
  <sheets>
    <sheet name="CERD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9" i="1" s="1"/>
  <c r="G27" i="1" l="1"/>
  <c r="G28" i="1" l="1"/>
  <c r="C64" i="1" s="1"/>
  <c r="G43" i="1"/>
  <c r="G44" i="1" s="1"/>
  <c r="C67" i="1" s="1"/>
  <c r="G22" i="1"/>
  <c r="G21" i="1"/>
  <c r="G12" i="1"/>
  <c r="G49" i="1" s="1"/>
  <c r="G23" i="1" l="1"/>
  <c r="C63" i="1" s="1"/>
  <c r="C66" i="1"/>
  <c r="G33" i="1"/>
  <c r="C65" i="1" s="1"/>
  <c r="G46" i="1" l="1"/>
  <c r="G47" i="1" s="1"/>
  <c r="G48" i="1" l="1"/>
  <c r="D74" i="1" s="1"/>
  <c r="C68" i="1"/>
  <c r="E74" i="1" l="1"/>
  <c r="C74" i="1"/>
  <c r="G50" i="1"/>
  <c r="C69" i="1"/>
  <c r="D66" i="1" l="1"/>
  <c r="D67" i="1"/>
  <c r="D65" i="1"/>
  <c r="D63" i="1"/>
  <c r="D68" i="1"/>
  <c r="D69" i="1" l="1"/>
</calcChain>
</file>

<file path=xl/sharedStrings.xml><?xml version="1.0" encoding="utf-8"?>
<sst xmlns="http://schemas.openxmlformats.org/spreadsheetml/2006/main" count="111" uniqueCount="84">
  <si>
    <t>RUBRO O CULTIVO</t>
  </si>
  <si>
    <t>CERDOS</t>
  </si>
  <si>
    <t>RENDIMIENTO (kg/plantel18UA)</t>
  </si>
  <si>
    <t>RAZA</t>
  </si>
  <si>
    <t>CRIOLLOS</t>
  </si>
  <si>
    <t>FECHA ESTIMADA  PRECIO VENTA</t>
  </si>
  <si>
    <t>Diciembre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</si>
  <si>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</si>
  <si>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</si>
  <si>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</si>
  <si>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</si>
  <si>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</si>
  <si>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</si>
  <si>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</si>
  <si>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</si>
  <si>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</si>
  <si>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</si>
  <si>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</si>
  <si>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</si>
  <si>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</si>
  <si>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AGOSTO 2022</t>
  </si>
  <si>
    <t>FECHA PRECIO INSUMOS</t>
  </si>
  <si>
    <t>CONTINGENCIA</t>
  </si>
  <si>
    <t>Enfermedades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</si>
  <si>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</si>
  <si>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</si>
  <si>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</si>
  <si>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</si>
  <si>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</si>
  <si>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</si>
  <si>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</si>
  <si>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</si>
  <si>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vereterinaria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</si>
  <si>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</si>
  <si>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</si>
  <si>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</si>
  <si>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</si>
  <si>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</si>
  <si>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</si>
  <si>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</si>
  <si>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Abril-Septiembre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</si>
  <si>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</si>
  <si>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</si>
  <si>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</si>
  <si>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</si>
  <si>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</si>
  <si>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</si>
  <si>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</si>
  <si>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Madre</t>
  </si>
  <si>
    <t>kg</t>
  </si>
  <si>
    <t>anual</t>
  </si>
  <si>
    <t>lechones inicial</t>
  </si>
  <si>
    <t>Subtotal Insumos</t>
  </si>
  <si>
    <t>OTROS</t>
  </si>
  <si>
    <t>Item</t>
  </si>
  <si>
    <t>flete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</si>
  <si>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</si>
  <si>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</si>
  <si>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</si>
  <si>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</si>
  <si>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</si>
  <si>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</si>
  <si>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</si>
  <si>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</si>
  <si>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</si>
  <si>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</si>
  <si>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</si>
  <si>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</si>
  <si>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</si>
  <si>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</si>
  <si>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</si>
  <si>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</si>
  <si>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</si>
  <si>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</si>
  <si>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</si>
  <si>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</si>
  <si>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</si>
  <si>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</si>
  <si>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</si>
  <si>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</si>
  <si>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</si>
  <si>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(kg/plantel)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</si>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</sst>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4" fillId="2" borderId="23" xfId="0" applyNumberFormat="1" applyFont="1" applyFill="1" applyBorder="1" applyAlignment="1">
      <alignment vertical="center"/>
    </xf>
    <xf numFmtId="0" fontId="13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0" fontId="2" fillId="9" borderId="44" xfId="0" applyFont="1" applyFill="1" applyBorder="1"/>
    <xf numFmtId="0" fontId="2" fillId="7" borderId="23" xfId="0" applyFont="1" applyFill="1" applyBorder="1"/>
    <xf numFmtId="49" fontId="14" fillId="8" borderId="35" xfId="0" applyNumberFormat="1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4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5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16" fillId="2" borderId="45" xfId="0" applyNumberFormat="1" applyFont="1" applyFill="1" applyBorder="1" applyAlignment="1">
      <alignment vertical="center"/>
    </xf>
    <xf numFmtId="0" fontId="12" fillId="2" borderId="46" xfId="0" applyFont="1" applyFill="1" applyBorder="1"/>
    <xf numFmtId="49" fontId="12" fillId="2" borderId="48" xfId="0" applyNumberFormat="1" applyFont="1" applyFill="1" applyBorder="1" applyAlignment="1">
      <alignment vertical="center"/>
    </xf>
    <xf numFmtId="0" fontId="12" fillId="2" borderId="23" xfId="0" applyFont="1" applyFill="1" applyBorder="1"/>
    <xf numFmtId="49" fontId="12" fillId="2" borderId="50" xfId="0" applyNumberFormat="1" applyFont="1" applyFill="1" applyBorder="1" applyAlignment="1">
      <alignment vertical="center"/>
    </xf>
    <xf numFmtId="0" fontId="12" fillId="2" borderId="51" xfId="0" applyFont="1" applyFill="1" applyBorder="1"/>
    <xf numFmtId="166" fontId="1" fillId="2" borderId="47" xfId="0" applyNumberFormat="1" applyFont="1" applyFill="1" applyBorder="1" applyAlignment="1">
      <alignment vertical="center"/>
    </xf>
    <xf numFmtId="166" fontId="1" fillId="2" borderId="49" xfId="0" applyNumberFormat="1" applyFont="1" applyFill="1" applyBorder="1" applyAlignment="1">
      <alignment vertical="center"/>
    </xf>
    <xf numFmtId="166" fontId="1" fillId="2" borderId="52" xfId="0" applyNumberFormat="1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7"/>
  <sheetViews>
    <sheetView showGridLines="0" tabSelected="1" topLeftCell="B1" zoomScale="120" zoomScaleNormal="120" workbookViewId="0">
      <selection activeCell="D23" sqref="D2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7" t="s">
        <v>1</v>
      </c>
      <c r="D9" s="7"/>
      <c r="E9" s="151" t="s">
        <v>2</v>
      </c>
      <c r="F9" s="152"/>
      <c r="G9" s="8">
        <v>480</v>
      </c>
    </row>
    <row r="10" spans="1:7" ht="38.25" customHeight="1">
      <c r="A10" s="5"/>
      <c r="B10" s="9" t="s">
        <v>3</v>
      </c>
      <c r="C10" s="105" t="s">
        <v>4</v>
      </c>
      <c r="D10" s="10"/>
      <c r="E10" s="149" t="s">
        <v>5</v>
      </c>
      <c r="F10" s="150"/>
      <c r="G10" s="12" t="s">
        <v>6</v>
      </c>
    </row>
    <row r="11" spans="1:7" ht="18" customHeight="1">
      <c r="A11" s="5"/>
      <c r="B11" s="9" t="s">
        <v>7</v>
      </c>
      <c r="C11" s="64" t="s">
        <v>8</v>
      </c>
      <c r="D11" s="10"/>
      <c r="E11" s="149" t="s">
        <v>9</v>
      </c>
      <c r="F11" s="150"/>
      <c r="G11" s="13">
        <v>2000</v>
      </c>
    </row>
    <row r="12" spans="1:7" ht="11.25" customHeight="1">
      <c r="A12" s="5"/>
      <c r="B12" s="9" t="s">
        <v>10</v>
      </c>
      <c r="C12" s="31" t="s">
        <v>11</v>
      </c>
      <c r="D12" s="10"/>
      <c r="E12" s="15" t="s">
        <v>12</v>
      </c>
      <c r="F12" s="16"/>
      <c r="G12" s="17">
        <f>(G9*G11)</f>
        <v>960000</v>
      </c>
    </row>
    <row r="13" spans="1:7" ht="11.25" customHeight="1">
      <c r="A13" s="5"/>
      <c r="B13" s="9" t="s">
        <v>13</v>
      </c>
      <c r="C13" s="64" t="s">
        <v>14</v>
      </c>
      <c r="D13" s="10"/>
      <c r="E13" s="149" t="s">
        <v>15</v>
      </c>
      <c r="F13" s="150"/>
      <c r="G13" s="12" t="s">
        <v>16</v>
      </c>
    </row>
    <row r="14" spans="1:7" ht="13.5" customHeight="1">
      <c r="A14" s="5"/>
      <c r="B14" s="9" t="s">
        <v>17</v>
      </c>
      <c r="C14" s="64" t="s">
        <v>18</v>
      </c>
      <c r="D14" s="10"/>
      <c r="E14" s="149" t="s">
        <v>19</v>
      </c>
      <c r="F14" s="150"/>
      <c r="G14" s="12" t="s">
        <v>20</v>
      </c>
    </row>
    <row r="15" spans="1:7" ht="25.5" customHeight="1">
      <c r="A15" s="5"/>
      <c r="B15" s="9" t="s">
        <v>21</v>
      </c>
      <c r="C15" s="108">
        <v>44736</v>
      </c>
      <c r="D15" s="10"/>
      <c r="E15" s="155" t="s">
        <v>22</v>
      </c>
      <c r="F15" s="156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1" t="s">
        <v>32</v>
      </c>
      <c r="C21" s="31" t="s">
        <v>33</v>
      </c>
      <c r="D21" s="32">
        <v>2</v>
      </c>
      <c r="E21" s="11" t="s">
        <v>34</v>
      </c>
      <c r="F21" s="17">
        <v>30000</v>
      </c>
      <c r="G21" s="17">
        <f>(D21*F21)</f>
        <v>60000</v>
      </c>
    </row>
    <row r="22" spans="1:7" ht="25.5" customHeight="1">
      <c r="A22" s="23"/>
      <c r="B22" s="11" t="s">
        <v>35</v>
      </c>
      <c r="C22" s="31" t="s">
        <v>33</v>
      </c>
      <c r="D22" s="32">
        <v>4</v>
      </c>
      <c r="E22" s="11" t="s">
        <v>34</v>
      </c>
      <c r="F22" s="17">
        <v>20000</v>
      </c>
      <c r="G22" s="17">
        <f>(D22*F22)</f>
        <v>80000</v>
      </c>
    </row>
    <row r="23" spans="1:7" ht="12.75" customHeight="1">
      <c r="A23" s="23"/>
      <c r="B23" s="33" t="s">
        <v>36</v>
      </c>
      <c r="C23" s="34"/>
      <c r="D23" s="34"/>
      <c r="E23" s="34"/>
      <c r="F23" s="35"/>
      <c r="G23" s="36">
        <f>SUM(G21:G22)</f>
        <v>140000</v>
      </c>
    </row>
    <row r="24" spans="1:7" ht="12" customHeight="1">
      <c r="A24" s="2"/>
      <c r="B24" s="24"/>
      <c r="C24" s="26"/>
      <c r="D24" s="26"/>
      <c r="E24" s="26"/>
      <c r="F24" s="37"/>
      <c r="G24" s="37"/>
    </row>
    <row r="25" spans="1:7" ht="12" customHeight="1">
      <c r="A25" s="5"/>
      <c r="B25" s="38" t="s">
        <v>37</v>
      </c>
      <c r="C25" s="39"/>
      <c r="D25" s="40"/>
      <c r="E25" s="40"/>
      <c r="F25" s="41"/>
      <c r="G25" s="41"/>
    </row>
    <row r="26" spans="1:7" ht="24" customHeight="1">
      <c r="A26" s="5"/>
      <c r="B26" s="42" t="s">
        <v>26</v>
      </c>
      <c r="C26" s="43" t="s">
        <v>27</v>
      </c>
      <c r="D26" s="43" t="s">
        <v>28</v>
      </c>
      <c r="E26" s="42" t="s">
        <v>29</v>
      </c>
      <c r="F26" s="43" t="s">
        <v>30</v>
      </c>
      <c r="G26" s="42" t="s">
        <v>31</v>
      </c>
    </row>
    <row r="27" spans="1:7" ht="12" customHeight="1">
      <c r="A27" s="5"/>
      <c r="B27" s="44" t="s">
        <v>38</v>
      </c>
      <c r="C27" s="45" t="s">
        <v>39</v>
      </c>
      <c r="D27" s="45">
        <v>1</v>
      </c>
      <c r="E27" s="45" t="s">
        <v>40</v>
      </c>
      <c r="F27" s="100">
        <v>20000</v>
      </c>
      <c r="G27" s="100">
        <f>+F27</f>
        <v>20000</v>
      </c>
    </row>
    <row r="28" spans="1:7" ht="12" customHeight="1">
      <c r="A28" s="5"/>
      <c r="B28" s="46" t="s">
        <v>41</v>
      </c>
      <c r="C28" s="47"/>
      <c r="D28" s="47"/>
      <c r="E28" s="47"/>
      <c r="F28" s="48"/>
      <c r="G28" s="101">
        <f>SUM(G27)</f>
        <v>20000</v>
      </c>
    </row>
    <row r="29" spans="1:7" ht="12" customHeight="1">
      <c r="A29" s="2"/>
      <c r="B29" s="49"/>
      <c r="C29" s="50"/>
      <c r="D29" s="50"/>
      <c r="E29" s="50"/>
      <c r="F29" s="51"/>
      <c r="G29" s="51"/>
    </row>
    <row r="30" spans="1:7" ht="12" customHeight="1">
      <c r="A30" s="5"/>
      <c r="B30" s="38" t="s">
        <v>42</v>
      </c>
      <c r="C30" s="39"/>
      <c r="D30" s="40"/>
      <c r="E30" s="40"/>
      <c r="F30" s="41"/>
      <c r="G30" s="41"/>
    </row>
    <row r="31" spans="1:7" ht="24" customHeight="1">
      <c r="A31" s="5"/>
      <c r="B31" s="52" t="s">
        <v>26</v>
      </c>
      <c r="C31" s="52" t="s">
        <v>27</v>
      </c>
      <c r="D31" s="52" t="s">
        <v>28</v>
      </c>
      <c r="E31" s="52" t="s">
        <v>29</v>
      </c>
      <c r="F31" s="53" t="s">
        <v>30</v>
      </c>
      <c r="G31" s="52" t="s">
        <v>31</v>
      </c>
    </row>
    <row r="32" spans="1:7" ht="12.75" customHeight="1">
      <c r="A32" s="23"/>
      <c r="B32" s="54"/>
      <c r="C32" s="55"/>
      <c r="D32" s="56"/>
      <c r="E32" s="57"/>
      <c r="F32" s="58"/>
      <c r="G32" s="58"/>
    </row>
    <row r="33" spans="1:11" ht="12.75" customHeight="1">
      <c r="A33" s="5"/>
      <c r="B33" s="59" t="s">
        <v>43</v>
      </c>
      <c r="C33" s="60"/>
      <c r="D33" s="60"/>
      <c r="E33" s="60"/>
      <c r="F33" s="61"/>
      <c r="G33" s="62">
        <f>SUM(G32:G32)</f>
        <v>0</v>
      </c>
    </row>
    <row r="34" spans="1:11" ht="12" customHeight="1">
      <c r="A34" s="2"/>
      <c r="B34" s="49"/>
      <c r="C34" s="50"/>
      <c r="D34" s="50"/>
      <c r="E34" s="50"/>
      <c r="F34" s="51"/>
      <c r="G34" s="51"/>
    </row>
    <row r="35" spans="1:11" ht="12" customHeight="1">
      <c r="A35" s="5"/>
      <c r="B35" s="38" t="s">
        <v>44</v>
      </c>
      <c r="C35" s="39"/>
      <c r="D35" s="40"/>
      <c r="E35" s="40"/>
      <c r="F35" s="41"/>
      <c r="G35" s="41"/>
    </row>
    <row r="36" spans="1:11" ht="24" customHeight="1">
      <c r="A36" s="5"/>
      <c r="B36" s="53" t="s">
        <v>45</v>
      </c>
      <c r="C36" s="53" t="s">
        <v>46</v>
      </c>
      <c r="D36" s="53" t="s">
        <v>47</v>
      </c>
      <c r="E36" s="53" t="s">
        <v>29</v>
      </c>
      <c r="F36" s="53" t="s">
        <v>30</v>
      </c>
      <c r="G36" s="53" t="s">
        <v>31</v>
      </c>
      <c r="K36" s="99"/>
    </row>
    <row r="37" spans="1:11" ht="12.75" customHeight="1">
      <c r="A37" s="23"/>
      <c r="B37" s="63" t="s">
        <v>48</v>
      </c>
      <c r="C37" s="106" t="s">
        <v>49</v>
      </c>
      <c r="D37" s="102">
        <v>730</v>
      </c>
      <c r="E37" s="102" t="s">
        <v>50</v>
      </c>
      <c r="F37" s="102">
        <v>500</v>
      </c>
      <c r="G37" s="17">
        <f>(D37*F37)</f>
        <v>365000</v>
      </c>
      <c r="K37" s="99"/>
    </row>
    <row r="38" spans="1:11" ht="12.75" customHeight="1">
      <c r="A38" s="23"/>
      <c r="B38" s="15" t="s">
        <v>51</v>
      </c>
      <c r="C38" s="64" t="s">
        <v>49</v>
      </c>
      <c r="D38" s="103">
        <v>300</v>
      </c>
      <c r="E38" s="12" t="s">
        <v>50</v>
      </c>
      <c r="F38" s="104">
        <v>600</v>
      </c>
      <c r="G38" s="17">
        <f>(D38*F38)</f>
        <v>180000</v>
      </c>
    </row>
    <row r="39" spans="1:11" ht="13.5" customHeight="1">
      <c r="A39" s="5"/>
      <c r="B39" s="66" t="s">
        <v>52</v>
      </c>
      <c r="C39" s="67"/>
      <c r="D39" s="67"/>
      <c r="E39" s="67"/>
      <c r="F39" s="68"/>
      <c r="G39" s="69">
        <f>SUM(G37:G38)</f>
        <v>545000</v>
      </c>
    </row>
    <row r="40" spans="1:11" ht="12" customHeight="1">
      <c r="A40" s="2"/>
      <c r="B40" s="49"/>
      <c r="C40" s="50"/>
      <c r="D40" s="50"/>
      <c r="E40" s="70"/>
      <c r="F40" s="51"/>
      <c r="G40" s="51"/>
    </row>
    <row r="41" spans="1:11" ht="12" customHeight="1">
      <c r="A41" s="5"/>
      <c r="B41" s="38" t="s">
        <v>53</v>
      </c>
      <c r="C41" s="39"/>
      <c r="D41" s="40"/>
      <c r="E41" s="40"/>
      <c r="F41" s="41"/>
      <c r="G41" s="41"/>
    </row>
    <row r="42" spans="1:11" ht="24" customHeight="1">
      <c r="A42" s="5"/>
      <c r="B42" s="52" t="s">
        <v>54</v>
      </c>
      <c r="C42" s="53" t="s">
        <v>46</v>
      </c>
      <c r="D42" s="53" t="s">
        <v>47</v>
      </c>
      <c r="E42" s="52" t="s">
        <v>29</v>
      </c>
      <c r="F42" s="53" t="s">
        <v>30</v>
      </c>
      <c r="G42" s="52" t="s">
        <v>31</v>
      </c>
    </row>
    <row r="43" spans="1:11" ht="12.75" customHeight="1">
      <c r="A43" s="23"/>
      <c r="B43" s="11" t="s">
        <v>55</v>
      </c>
      <c r="C43" s="64" t="s">
        <v>49</v>
      </c>
      <c r="D43" s="65">
        <v>2</v>
      </c>
      <c r="E43" s="31" t="s">
        <v>56</v>
      </c>
      <c r="F43" s="71">
        <v>50000</v>
      </c>
      <c r="G43" s="65">
        <f>(D43*F43)</f>
        <v>100000</v>
      </c>
    </row>
    <row r="44" spans="1:11" ht="13.5" customHeight="1">
      <c r="A44" s="5"/>
      <c r="B44" s="72" t="s">
        <v>57</v>
      </c>
      <c r="C44" s="73"/>
      <c r="D44" s="73"/>
      <c r="E44" s="73"/>
      <c r="F44" s="74"/>
      <c r="G44" s="75">
        <f>SUM(G43)</f>
        <v>100000</v>
      </c>
    </row>
    <row r="45" spans="1:11" ht="12" customHeight="1">
      <c r="A45" s="2"/>
      <c r="B45" s="85"/>
      <c r="C45" s="85"/>
      <c r="D45" s="85"/>
      <c r="E45" s="85"/>
      <c r="F45" s="86"/>
      <c r="G45" s="86"/>
    </row>
    <row r="46" spans="1:11" ht="12" customHeight="1">
      <c r="A46" s="82"/>
      <c r="B46" s="87" t="s">
        <v>58</v>
      </c>
      <c r="C46" s="88"/>
      <c r="D46" s="88"/>
      <c r="E46" s="88"/>
      <c r="F46" s="88"/>
      <c r="G46" s="89">
        <f>G23+G28+G33+G39+G44</f>
        <v>805000</v>
      </c>
    </row>
    <row r="47" spans="1:11" ht="12" customHeight="1">
      <c r="A47" s="82"/>
      <c r="B47" s="90" t="s">
        <v>59</v>
      </c>
      <c r="C47" s="77"/>
      <c r="D47" s="77"/>
      <c r="E47" s="77"/>
      <c r="F47" s="77"/>
      <c r="G47" s="91">
        <f>G46*0.05</f>
        <v>40250</v>
      </c>
    </row>
    <row r="48" spans="1:11" ht="12" customHeight="1">
      <c r="A48" s="82"/>
      <c r="B48" s="92" t="s">
        <v>60</v>
      </c>
      <c r="C48" s="76"/>
      <c r="D48" s="76"/>
      <c r="E48" s="76"/>
      <c r="F48" s="76"/>
      <c r="G48" s="93">
        <f>G47+G46</f>
        <v>845250</v>
      </c>
    </row>
    <row r="49" spans="1:7" ht="12" customHeight="1">
      <c r="A49" s="82"/>
      <c r="B49" s="90" t="s">
        <v>61</v>
      </c>
      <c r="C49" s="77"/>
      <c r="D49" s="77"/>
      <c r="E49" s="77"/>
      <c r="F49" s="77"/>
      <c r="G49" s="91">
        <f>G12</f>
        <v>960000</v>
      </c>
    </row>
    <row r="50" spans="1:7" ht="12" customHeight="1">
      <c r="A50" s="82"/>
      <c r="B50" s="94" t="s">
        <v>62</v>
      </c>
      <c r="C50" s="95"/>
      <c r="D50" s="95"/>
      <c r="E50" s="95"/>
      <c r="F50" s="95"/>
      <c r="G50" s="96">
        <f>G49-G48</f>
        <v>114750</v>
      </c>
    </row>
    <row r="51" spans="1:7" ht="12" customHeight="1">
      <c r="A51" s="82"/>
      <c r="B51" s="83" t="s">
        <v>63</v>
      </c>
      <c r="C51" s="84"/>
      <c r="D51" s="84"/>
      <c r="E51" s="84"/>
      <c r="F51" s="84"/>
      <c r="G51" s="79"/>
    </row>
    <row r="52" spans="1:7" ht="12.75" customHeight="1" thickBot="1">
      <c r="A52" s="82"/>
      <c r="B52" s="97"/>
      <c r="C52" s="84"/>
      <c r="D52" s="84"/>
      <c r="E52" s="84"/>
      <c r="F52" s="84"/>
      <c r="G52" s="79"/>
    </row>
    <row r="53" spans="1:7" ht="12" customHeight="1">
      <c r="A53" s="82"/>
      <c r="B53" s="138" t="s">
        <v>64</v>
      </c>
      <c r="C53" s="139"/>
      <c r="D53" s="139"/>
      <c r="E53" s="139"/>
      <c r="F53" s="139"/>
      <c r="G53" s="144"/>
    </row>
    <row r="54" spans="1:7" ht="12" customHeight="1">
      <c r="A54" s="82"/>
      <c r="B54" s="140" t="s">
        <v>65</v>
      </c>
      <c r="C54" s="141"/>
      <c r="D54" s="141"/>
      <c r="E54" s="141"/>
      <c r="F54" s="141"/>
      <c r="G54" s="145"/>
    </row>
    <row r="55" spans="1:7" ht="12" customHeight="1">
      <c r="A55" s="82"/>
      <c r="B55" s="140" t="s">
        <v>66</v>
      </c>
      <c r="C55" s="141"/>
      <c r="D55" s="141"/>
      <c r="E55" s="141"/>
      <c r="F55" s="141"/>
      <c r="G55" s="145"/>
    </row>
    <row r="56" spans="1:7" ht="12" customHeight="1">
      <c r="A56" s="82"/>
      <c r="B56" s="140" t="s">
        <v>67</v>
      </c>
      <c r="C56" s="141"/>
      <c r="D56" s="141"/>
      <c r="E56" s="141"/>
      <c r="F56" s="141"/>
      <c r="G56" s="145"/>
    </row>
    <row r="57" spans="1:7" ht="12" customHeight="1">
      <c r="A57" s="82"/>
      <c r="B57" s="140" t="s">
        <v>68</v>
      </c>
      <c r="C57" s="141"/>
      <c r="D57" s="141"/>
      <c r="E57" s="141"/>
      <c r="F57" s="141"/>
      <c r="G57" s="145"/>
    </row>
    <row r="58" spans="1:7" ht="12" customHeight="1">
      <c r="A58" s="82"/>
      <c r="B58" s="140" t="s">
        <v>69</v>
      </c>
      <c r="C58" s="141"/>
      <c r="D58" s="141"/>
      <c r="E58" s="141"/>
      <c r="F58" s="141"/>
      <c r="G58" s="145"/>
    </row>
    <row r="59" spans="1:7" ht="12.75" customHeight="1" thickBot="1">
      <c r="A59" s="82"/>
      <c r="B59" s="142" t="s">
        <v>70</v>
      </c>
      <c r="C59" s="143"/>
      <c r="D59" s="143"/>
      <c r="E59" s="143"/>
      <c r="F59" s="143"/>
      <c r="G59" s="146"/>
    </row>
    <row r="60" spans="1:7" ht="12.75" customHeight="1">
      <c r="A60" s="82"/>
      <c r="B60" s="98"/>
      <c r="C60" s="81"/>
      <c r="D60" s="81"/>
      <c r="E60" s="81"/>
      <c r="F60" s="81"/>
      <c r="G60" s="79"/>
    </row>
    <row r="61" spans="1:7" ht="15" customHeight="1" thickBot="1">
      <c r="A61" s="82"/>
      <c r="B61" s="147" t="s">
        <v>71</v>
      </c>
      <c r="C61" s="148"/>
      <c r="D61" s="109"/>
      <c r="E61" s="110"/>
      <c r="F61" s="110"/>
      <c r="G61" s="79"/>
    </row>
    <row r="62" spans="1:7" ht="12" customHeight="1">
      <c r="A62" s="82"/>
      <c r="B62" s="111" t="s">
        <v>54</v>
      </c>
      <c r="C62" s="112" t="s">
        <v>72</v>
      </c>
      <c r="D62" s="113" t="s">
        <v>73</v>
      </c>
      <c r="E62" s="110"/>
      <c r="F62" s="110"/>
      <c r="G62" s="79"/>
    </row>
    <row r="63" spans="1:7" ht="12" customHeight="1">
      <c r="A63" s="82"/>
      <c r="B63" s="114" t="s">
        <v>74</v>
      </c>
      <c r="C63" s="115">
        <f>G23</f>
        <v>140000</v>
      </c>
      <c r="D63" s="116">
        <f>(C63/C69)</f>
        <v>0.16563146997929606</v>
      </c>
      <c r="E63" s="110"/>
      <c r="F63" s="110"/>
      <c r="G63" s="79"/>
    </row>
    <row r="64" spans="1:7" ht="12" customHeight="1">
      <c r="A64" s="82"/>
      <c r="B64" s="114" t="s">
        <v>75</v>
      </c>
      <c r="C64" s="115">
        <f>G28</f>
        <v>20000</v>
      </c>
      <c r="D64" s="116">
        <v>0</v>
      </c>
      <c r="E64" s="110"/>
      <c r="F64" s="110"/>
      <c r="G64" s="79"/>
    </row>
    <row r="65" spans="1:7" ht="12" customHeight="1">
      <c r="A65" s="82"/>
      <c r="B65" s="114" t="s">
        <v>76</v>
      </c>
      <c r="C65" s="115">
        <f>G33</f>
        <v>0</v>
      </c>
      <c r="D65" s="116">
        <f>(C65/C69)</f>
        <v>0</v>
      </c>
      <c r="E65" s="110"/>
      <c r="F65" s="110"/>
      <c r="G65" s="79"/>
    </row>
    <row r="66" spans="1:7" ht="12" customHeight="1">
      <c r="A66" s="82"/>
      <c r="B66" s="114" t="s">
        <v>45</v>
      </c>
      <c r="C66" s="115">
        <f>G39</f>
        <v>545000</v>
      </c>
      <c r="D66" s="116">
        <f>(C66/C69)</f>
        <v>0.64477965099083112</v>
      </c>
      <c r="E66" s="110"/>
      <c r="F66" s="110"/>
      <c r="G66" s="79"/>
    </row>
    <row r="67" spans="1:7" ht="12" customHeight="1">
      <c r="A67" s="82"/>
      <c r="B67" s="114" t="s">
        <v>77</v>
      </c>
      <c r="C67" s="117">
        <f>G44</f>
        <v>100000</v>
      </c>
      <c r="D67" s="116">
        <f>(C67/C69)</f>
        <v>0.11830819284235433</v>
      </c>
      <c r="E67" s="118"/>
      <c r="F67" s="118"/>
      <c r="G67" s="79"/>
    </row>
    <row r="68" spans="1:7" ht="12" customHeight="1">
      <c r="A68" s="82"/>
      <c r="B68" s="114" t="s">
        <v>78</v>
      </c>
      <c r="C68" s="117">
        <f>G47</f>
        <v>40250</v>
      </c>
      <c r="D68" s="116">
        <f>(C68/C69)</f>
        <v>4.7619047619047616E-2</v>
      </c>
      <c r="E68" s="118"/>
      <c r="F68" s="118"/>
      <c r="G68" s="79"/>
    </row>
    <row r="69" spans="1:7" ht="12.75" customHeight="1" thickBot="1">
      <c r="A69" s="82"/>
      <c r="B69" s="119" t="s">
        <v>79</v>
      </c>
      <c r="C69" s="120">
        <f>SUM(C63:C68)</f>
        <v>845250</v>
      </c>
      <c r="D69" s="121">
        <f>SUM(D63:D68)</f>
        <v>0.9763383614315293</v>
      </c>
      <c r="E69" s="118"/>
      <c r="F69" s="118"/>
      <c r="G69" s="79"/>
    </row>
    <row r="70" spans="1:7" ht="12" customHeight="1">
      <c r="A70" s="82"/>
      <c r="B70" s="122"/>
      <c r="C70" s="123"/>
      <c r="D70" s="123"/>
      <c r="E70" s="123"/>
      <c r="F70" s="123"/>
      <c r="G70" s="79"/>
    </row>
    <row r="71" spans="1:7" ht="12.75" customHeight="1">
      <c r="A71" s="82"/>
      <c r="B71" s="124"/>
      <c r="C71" s="123"/>
      <c r="D71" s="123"/>
      <c r="E71" s="123"/>
      <c r="F71" s="123"/>
      <c r="G71" s="79"/>
    </row>
    <row r="72" spans="1:7" ht="12" customHeight="1" thickBot="1">
      <c r="A72" s="78"/>
      <c r="B72" s="125"/>
      <c r="C72" s="126" t="s">
        <v>80</v>
      </c>
      <c r="D72" s="127"/>
      <c r="E72" s="128"/>
      <c r="F72" s="129"/>
      <c r="G72" s="79"/>
    </row>
    <row r="73" spans="1:7" ht="12" customHeight="1">
      <c r="A73" s="82"/>
      <c r="B73" s="130" t="s">
        <v>81</v>
      </c>
      <c r="C73" s="131">
        <v>450</v>
      </c>
      <c r="D73" s="131">
        <v>480</v>
      </c>
      <c r="E73" s="132">
        <v>160</v>
      </c>
      <c r="F73" s="133"/>
      <c r="G73" s="80"/>
    </row>
    <row r="74" spans="1:7" ht="12.75" customHeight="1" thickBot="1">
      <c r="A74" s="82"/>
      <c r="B74" s="119" t="s">
        <v>82</v>
      </c>
      <c r="C74" s="120">
        <f>(G48/C73)</f>
        <v>1878.3333333333333</v>
      </c>
      <c r="D74" s="120">
        <f>(G48/D73)</f>
        <v>1760.9375</v>
      </c>
      <c r="E74" s="134">
        <f>(G48/E73)</f>
        <v>5282.8125</v>
      </c>
      <c r="F74" s="133"/>
      <c r="G74" s="80"/>
    </row>
    <row r="75" spans="1:7" ht="15.6" customHeight="1">
      <c r="A75" s="82"/>
      <c r="B75" s="135" t="s">
        <v>83</v>
      </c>
      <c r="C75" s="136"/>
      <c r="D75" s="136"/>
      <c r="E75" s="136"/>
      <c r="F75" s="136"/>
      <c r="G75" s="136"/>
    </row>
    <row r="76" spans="1:7" ht="11.25" customHeight="1">
      <c r="B76" s="137"/>
      <c r="C76" s="137"/>
      <c r="D76" s="137"/>
      <c r="E76" s="137"/>
      <c r="F76" s="137"/>
      <c r="G76" s="137"/>
    </row>
    <row r="77" spans="1:7" ht="11.25" customHeight="1">
      <c r="B77" s="137"/>
      <c r="C77" s="137"/>
      <c r="D77" s="137"/>
      <c r="E77" s="137"/>
      <c r="F77" s="137"/>
      <c r="G77" s="137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2022-06-23T14:40:27Z</dcterms:modified>
  <cp:category/>
  <cp:contentStatus/>
</cp:coreProperties>
</file>