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0" documentId="11_4BE33946BFBD21256BFD05523275DC85CB0E52F8" xr6:coauthVersionLast="47" xr6:coauthVersionMax="47" xr10:uidLastSave="{00000000-0000-0000-0000-000000000000}"/>
  <bookViews>
    <workbookView xWindow="0" yWindow="0" windowWidth="20490" windowHeight="7755" xr2:uid="{00000000-000D-0000-FFFF-FFFF00000000}"/>
  </bookViews>
  <sheets>
    <sheet name="CERDOS" sheetId="1" r:id="rId1"/>
  </sheets>
  <definedNames>
    <definedName name="_xlnm.Print_Area" localSheetId="0">CERDOS!$A$1:$F$82</definedName>
  </definedNames>
  <calcPr calcId="152511"/>
</workbook>
</file>

<file path=xl/calcChain.xml><?xml version="1.0" encoding="utf-8"?>
<calcChain xmlns="http://schemas.openxmlformats.org/spreadsheetml/2006/main">
  <c r="F45" i="1" l="1"/>
  <c r="F40" i="1"/>
  <c r="F41" i="1"/>
  <c r="F39" i="1"/>
  <c r="F20" i="1"/>
  <c r="F21" i="1"/>
  <c r="F22" i="1"/>
  <c r="F23" i="1"/>
  <c r="F38" i="1"/>
  <c r="F43" i="1"/>
  <c r="F44" i="1"/>
  <c r="F46" i="1"/>
  <c r="F51" i="1"/>
  <c r="F52" i="1"/>
  <c r="F33" i="1"/>
  <c r="F54" i="1"/>
  <c r="F55" i="1"/>
  <c r="F56" i="1"/>
  <c r="D81" i="1"/>
  <c r="C81" i="1"/>
  <c r="B81" i="1"/>
  <c r="B75" i="1"/>
  <c r="B73" i="1"/>
  <c r="F28" i="1"/>
  <c r="B72" i="1"/>
  <c r="B71" i="1"/>
  <c r="F11" i="1"/>
  <c r="F57" i="1"/>
  <c r="B74" i="1"/>
  <c r="B76" i="1"/>
  <c r="F58" i="1"/>
  <c r="B77" i="1"/>
  <c r="C74" i="1"/>
  <c r="C71" i="1"/>
  <c r="C73" i="1"/>
  <c r="C75" i="1"/>
  <c r="C76" i="1"/>
  <c r="C77" i="1"/>
</calcChain>
</file>

<file path=xl/sharedStrings.xml><?xml version="1.0" encoding="utf-8"?>
<sst xmlns="http://schemas.openxmlformats.org/spreadsheetml/2006/main" count="128" uniqueCount="93">
  <si>
    <t>RUBRO O CULTIVO</t>
  </si>
  <si>
    <t>Crianza cerdos artesanal (2 vientres)</t>
  </si>
  <si>
    <t>RENDIMIENTO (LECHONES/MADRE) (* )</t>
  </si>
  <si>
    <t>VARIEDAD</t>
  </si>
  <si>
    <t>Criollo</t>
  </si>
  <si>
    <t>FECHA ESTIMADA  PRECIO VENTA</t>
  </si>
  <si>
    <t>Mayo - Septiembre</t>
  </si>
  <si>
    <t>NIVEL TECNOLÓGICO</t>
  </si>
  <si>
    <t>Medio</t>
  </si>
  <si>
    <t>PRECIO ESPERADO ($/LECHÓN)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</si>
  <si>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</si>
  <si>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</si>
  <si>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</si>
  <si>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</si>
  <si>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</si>
  <si>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</si>
  <si>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</si>
  <si>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</si>
  <si>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</si>
  <si>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</si>
  <si>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</si>
  <si>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</si>
  <si>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</si>
  <si>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</si>
  <si>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</si>
  <si>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</si>
  <si>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</si>
  <si>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</si>
  <si>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</si>
  <si>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</si>
  <si>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</si>
  <si>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Médico Veterinario</t>
  </si>
  <si>
    <t>jh</t>
  </si>
  <si>
    <t>anual</t>
  </si>
  <si>
    <t>Corte cola y colmillo</t>
  </si>
  <si>
    <t>Manejo general madre</t>
  </si>
  <si>
    <t>Subtotal Jornadas Hombre</t>
  </si>
  <si>
    <t>JORNADAS ANIMAL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</si>
  <si>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</si>
  <si>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</si>
  <si>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</si>
  <si>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</si>
  <si>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</si>
  <si>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</si>
  <si>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</si>
  <si>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/Colmena</t>
  </si>
  <si>
    <t>ALIMENTACIÓN</t>
  </si>
  <si>
    <t>Alimentación hembra gestante</t>
  </si>
  <si>
    <t>kg</t>
  </si>
  <si>
    <t xml:space="preserve">anual </t>
  </si>
  <si>
    <t>Alimentación hembra lactancia</t>
  </si>
  <si>
    <t xml:space="preserve">Alimentación Lechón </t>
  </si>
  <si>
    <t>Alimentación Engorda</t>
  </si>
  <si>
    <t>SANIDAD</t>
  </si>
  <si>
    <t>Antiparasitario Interno y Externo (Invectina inyectable (dosis única 3ml/100 kpv)</t>
  </si>
  <si>
    <t>ml</t>
  </si>
  <si>
    <t>Antiparasitario interno (Invermic Cerdo )</t>
  </si>
  <si>
    <t>sobre 20 grs</t>
  </si>
  <si>
    <t>Trimestral</t>
  </si>
  <si>
    <t>Compledrag (dosis única lechones 1 ml/animal)</t>
  </si>
  <si>
    <t>Subtotal Insumos</t>
  </si>
  <si>
    <t>OTROS</t>
  </si>
  <si>
    <t>Item</t>
  </si>
  <si>
    <t>Cantidad (Kg/l/u)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</si>
  <si>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</si>
  <si>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</si>
  <si>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</si>
  <si>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</si>
  <si>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</si>
  <si>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</si>
  <si>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</si>
  <si>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</si>
  <si>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</si>
  <si>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</si>
  <si>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</si>
  <si>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</si>
  <si>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</si>
  <si>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</si>
  <si>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</si>
  <si>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</si>
  <si>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$/lechon</t>
  </si>
  <si>
    <t>%</t>
  </si>
  <si>
    <t>Mano de obra</t>
  </si>
  <si>
    <t>IVA</t>
  </si>
  <si>
    <t>Jornada Animal</t>
  </si>
  <si>
    <t>Maquinaria</t>
  </si>
  <si>
    <t>Otros</t>
  </si>
  <si>
    <t>Imprevistos</t>
  </si>
  <si>
    <t>COSTO TOTAL/hà.</t>
  </si>
  <si>
    <t>ESCENARIOS COSTO UNITARIO  ($/lechon)</t>
  </si>
  <si>
    <t>Rendimiento (lechones/madre)</t>
  </si>
  <si>
    <t>Costo unitario (lechon/madre (**)</t>
  </si>
  <si>
    <t>(*) : Rendimiento considera 2 vientres considerando 2 pariciones al año cada 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</si>
</sst>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5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vertical="center" wrapText="1"/>
    </xf>
    <xf numFmtId="166" fontId="1" fillId="2" borderId="5" xfId="0" applyNumberFormat="1" applyFont="1" applyFill="1" applyBorder="1" applyAlignment="1">
      <alignment horizontal="right" vertical="center" wrapText="1"/>
    </xf>
    <xf numFmtId="49" fontId="1" fillId="10" borderId="5" xfId="0" applyNumberFormat="1" applyFont="1" applyFill="1" applyBorder="1" applyAlignment="1">
      <alignment horizontal="right" vertical="center" wrapText="1"/>
    </xf>
    <xf numFmtId="17" fontId="1" fillId="2" borderId="5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166" fontId="3" fillId="3" borderId="5" xfId="0" applyNumberFormat="1" applyFont="1" applyFill="1" applyBorder="1" applyAlignment="1">
      <alignment vertical="center" wrapText="1"/>
    </xf>
    <xf numFmtId="3" fontId="1" fillId="2" borderId="10" xfId="0" applyNumberFormat="1" applyFont="1" applyFill="1" applyBorder="1" applyAlignment="1">
      <alignment vertical="center" wrapText="1"/>
    </xf>
    <xf numFmtId="49" fontId="2" fillId="3" borderId="42" xfId="0" applyNumberFormat="1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left" vertical="center" wrapText="1"/>
    </xf>
    <xf numFmtId="166" fontId="1" fillId="2" borderId="41" xfId="0" applyNumberFormat="1" applyFont="1" applyFill="1" applyBorder="1" applyAlignment="1">
      <alignment vertical="center" wrapText="1"/>
    </xf>
    <xf numFmtId="166" fontId="3" fillId="3" borderId="71" xfId="0" applyNumberFormat="1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3" fontId="1" fillId="2" borderId="14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166" fontId="3" fillId="3" borderId="12" xfId="0" applyNumberFormat="1" applyFont="1" applyFill="1" applyBorder="1" applyAlignment="1">
      <alignment vertical="center" wrapText="1"/>
    </xf>
    <xf numFmtId="0" fontId="1" fillId="0" borderId="17" xfId="0" applyNumberFormat="1" applyFont="1" applyBorder="1" applyAlignment="1">
      <alignment vertical="center" wrapText="1"/>
    </xf>
    <xf numFmtId="49" fontId="1" fillId="10" borderId="41" xfId="0" applyNumberFormat="1" applyFont="1" applyFill="1" applyBorder="1" applyAlignment="1">
      <alignment horizontal="center" vertical="center" wrapText="1"/>
    </xf>
    <xf numFmtId="1" fontId="1" fillId="10" borderId="41" xfId="0" applyNumberFormat="1" applyFont="1" applyFill="1" applyBorder="1" applyAlignment="1">
      <alignment horizontal="center" vertical="center" wrapText="1"/>
    </xf>
    <xf numFmtId="49" fontId="1" fillId="10" borderId="41" xfId="0" applyNumberFormat="1" applyFont="1" applyFill="1" applyBorder="1" applyAlignment="1">
      <alignment horizontal="left" vertical="center" wrapText="1"/>
    </xf>
    <xf numFmtId="166" fontId="1" fillId="10" borderId="41" xfId="0" applyNumberFormat="1" applyFont="1" applyFill="1" applyBorder="1" applyAlignment="1">
      <alignment horizontal="right" vertical="center" wrapText="1"/>
    </xf>
    <xf numFmtId="49" fontId="1" fillId="10" borderId="41" xfId="0" applyNumberFormat="1" applyFont="1" applyFill="1" applyBorder="1" applyAlignment="1">
      <alignment vertical="center" wrapText="1"/>
    </xf>
    <xf numFmtId="0" fontId="1" fillId="10" borderId="41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49" fontId="6" fillId="10" borderId="41" xfId="0" applyNumberFormat="1" applyFont="1" applyFill="1" applyBorder="1" applyAlignment="1">
      <alignment horizontal="left" vertical="center" wrapText="1"/>
    </xf>
    <xf numFmtId="49" fontId="6" fillId="10" borderId="41" xfId="0" applyNumberFormat="1" applyFont="1" applyFill="1" applyBorder="1" applyAlignment="1">
      <alignment horizontal="center" vertical="center" wrapText="1"/>
    </xf>
    <xf numFmtId="0" fontId="6" fillId="10" borderId="41" xfId="0" applyNumberFormat="1" applyFont="1" applyFill="1" applyBorder="1" applyAlignment="1">
      <alignment horizontal="center" vertical="center" wrapText="1"/>
    </xf>
    <xf numFmtId="166" fontId="6" fillId="10" borderId="41" xfId="0" applyNumberFormat="1" applyFont="1" applyFill="1" applyBorder="1" applyAlignment="1">
      <alignment horizontal="center" vertical="center" wrapText="1"/>
    </xf>
    <xf numFmtId="166" fontId="6" fillId="10" borderId="41" xfId="0" applyNumberFormat="1" applyFont="1" applyFill="1" applyBorder="1" applyAlignment="1">
      <alignment horizontal="right" vertical="center" wrapText="1"/>
    </xf>
    <xf numFmtId="49" fontId="7" fillId="5" borderId="72" xfId="0" applyNumberFormat="1" applyFont="1" applyFill="1" applyBorder="1" applyAlignment="1">
      <alignment vertical="center" wrapText="1"/>
    </xf>
    <xf numFmtId="0" fontId="1" fillId="2" borderId="72" xfId="0" applyFont="1" applyFill="1" applyBorder="1" applyAlignment="1">
      <alignment horizontal="center" vertical="center" wrapText="1"/>
    </xf>
    <xf numFmtId="3" fontId="1" fillId="2" borderId="72" xfId="0" applyNumberFormat="1" applyFont="1" applyFill="1" applyBorder="1" applyAlignment="1">
      <alignment vertical="center" wrapText="1"/>
    </xf>
    <xf numFmtId="166" fontId="6" fillId="10" borderId="73" xfId="0" applyNumberFormat="1" applyFont="1" applyFill="1" applyBorder="1" applyAlignment="1">
      <alignment horizontal="center" vertical="center" wrapText="1"/>
    </xf>
    <xf numFmtId="166" fontId="6" fillId="10" borderId="73" xfId="0" applyNumberFormat="1" applyFont="1" applyFill="1" applyBorder="1" applyAlignment="1">
      <alignment horizontal="right" vertical="center" wrapText="1"/>
    </xf>
    <xf numFmtId="166" fontId="3" fillId="3" borderId="15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3" fontId="1" fillId="2" borderId="19" xfId="0" applyNumberFormat="1" applyFont="1" applyFill="1" applyBorder="1" applyAlignment="1">
      <alignment vertical="center" wrapText="1"/>
    </xf>
    <xf numFmtId="166" fontId="2" fillId="5" borderId="20" xfId="0" applyNumberFormat="1" applyFont="1" applyFill="1" applyBorder="1" applyAlignment="1">
      <alignment vertical="center" wrapText="1"/>
    </xf>
    <xf numFmtId="166" fontId="2" fillId="3" borderId="21" xfId="0" applyNumberFormat="1" applyFont="1" applyFill="1" applyBorder="1" applyAlignment="1">
      <alignment vertical="center" wrapText="1"/>
    </xf>
    <xf numFmtId="166" fontId="2" fillId="5" borderId="21" xfId="0" applyNumberFormat="1" applyFont="1" applyFill="1" applyBorder="1" applyAlignment="1">
      <alignment vertical="center" wrapText="1"/>
    </xf>
    <xf numFmtId="166" fontId="2" fillId="6" borderId="22" xfId="0" applyNumberFormat="1" applyFont="1" applyFill="1" applyBorder="1" applyAlignment="1">
      <alignment vertical="center" wrapText="1"/>
    </xf>
    <xf numFmtId="49" fontId="1" fillId="2" borderId="17" xfId="0" applyNumberFormat="1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165" fontId="2" fillId="2" borderId="17" xfId="0" applyNumberFormat="1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7" borderId="17" xfId="0" applyFont="1" applyFill="1" applyBorder="1" applyAlignment="1">
      <alignment vertical="center" wrapText="1"/>
    </xf>
    <xf numFmtId="49" fontId="5" fillId="8" borderId="23" xfId="0" applyNumberFormat="1" applyFont="1" applyFill="1" applyBorder="1" applyAlignment="1">
      <alignment vertical="center" wrapText="1"/>
    </xf>
    <xf numFmtId="49" fontId="5" fillId="8" borderId="18" xfId="0" applyNumberFormat="1" applyFont="1" applyFill="1" applyBorder="1" applyAlignment="1">
      <alignment vertical="center" wrapText="1"/>
    </xf>
    <xf numFmtId="49" fontId="1" fillId="8" borderId="24" xfId="0" applyNumberFormat="1" applyFont="1" applyFill="1" applyBorder="1" applyAlignment="1">
      <alignment vertical="center" wrapText="1"/>
    </xf>
    <xf numFmtId="49" fontId="5" fillId="2" borderId="25" xfId="0" applyNumberFormat="1" applyFont="1" applyFill="1" applyBorder="1" applyAlignment="1">
      <alignment vertical="center" wrapText="1"/>
    </xf>
    <xf numFmtId="9" fontId="1" fillId="2" borderId="26" xfId="0" applyNumberFormat="1" applyFont="1" applyFill="1" applyBorder="1" applyAlignment="1">
      <alignment vertical="center" wrapText="1"/>
    </xf>
    <xf numFmtId="0" fontId="2" fillId="7" borderId="17" xfId="0" applyFont="1" applyFill="1" applyBorder="1" applyAlignment="1">
      <alignment vertical="center" wrapText="1"/>
    </xf>
    <xf numFmtId="49" fontId="5" fillId="8" borderId="27" xfId="0" applyNumberFormat="1" applyFont="1" applyFill="1" applyBorder="1" applyAlignment="1">
      <alignment vertical="center" wrapText="1"/>
    </xf>
    <xf numFmtId="9" fontId="5" fillId="8" borderId="29" xfId="0" applyNumberFormat="1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49" fontId="5" fillId="8" borderId="76" xfId="0" applyNumberFormat="1" applyFont="1" applyFill="1" applyBorder="1" applyAlignment="1">
      <alignment vertical="center" wrapText="1"/>
    </xf>
    <xf numFmtId="0" fontId="5" fillId="7" borderId="17" xfId="0" applyFont="1" applyFill="1" applyBorder="1" applyAlignment="1">
      <alignment vertical="center" wrapText="1"/>
    </xf>
    <xf numFmtId="165" fontId="5" fillId="2" borderId="17" xfId="0" applyNumberFormat="1" applyFont="1" applyFill="1" applyBorder="1" applyAlignment="1">
      <alignment vertical="center" wrapText="1"/>
    </xf>
    <xf numFmtId="49" fontId="5" fillId="8" borderId="79" xfId="0" applyNumberFormat="1" applyFont="1" applyFill="1" applyBorder="1" applyAlignment="1">
      <alignment vertical="center" wrapText="1"/>
    </xf>
    <xf numFmtId="166" fontId="1" fillId="10" borderId="5" xfId="0" applyNumberFormat="1" applyFont="1" applyFill="1" applyBorder="1" applyAlignment="1">
      <alignment vertical="center" wrapText="1"/>
    </xf>
    <xf numFmtId="0" fontId="1" fillId="10" borderId="0" xfId="0" applyNumberFormat="1" applyFont="1" applyFill="1" applyAlignment="1">
      <alignment vertical="center" wrapText="1"/>
    </xf>
    <xf numFmtId="0" fontId="1" fillId="10" borderId="17" xfId="0" applyNumberFormat="1" applyFont="1" applyFill="1" applyBorder="1" applyAlignment="1">
      <alignment vertical="center" wrapText="1"/>
    </xf>
    <xf numFmtId="0" fontId="1" fillId="10" borderId="0" xfId="0" applyFont="1" applyFill="1" applyAlignment="1">
      <alignment vertical="center" wrapText="1"/>
    </xf>
    <xf numFmtId="166" fontId="1" fillId="10" borderId="41" xfId="0" applyNumberFormat="1" applyFont="1" applyFill="1" applyBorder="1" applyAlignment="1">
      <alignment vertical="center" wrapText="1"/>
    </xf>
    <xf numFmtId="164" fontId="5" fillId="8" borderId="77" xfId="1" applyFont="1" applyFill="1" applyBorder="1" applyAlignment="1">
      <alignment vertical="center" wrapText="1"/>
    </xf>
    <xf numFmtId="164" fontId="5" fillId="8" borderId="78" xfId="1" applyFont="1" applyFill="1" applyBorder="1" applyAlignment="1">
      <alignment vertical="center" wrapText="1"/>
    </xf>
    <xf numFmtId="164" fontId="5" fillId="8" borderId="80" xfId="1" applyFont="1" applyFill="1" applyBorder="1" applyAlignment="1">
      <alignment vertical="center" wrapText="1"/>
    </xf>
    <xf numFmtId="164" fontId="5" fillId="8" borderId="81" xfId="1" applyFont="1" applyFill="1" applyBorder="1" applyAlignment="1">
      <alignment vertical="center" wrapText="1"/>
    </xf>
    <xf numFmtId="164" fontId="5" fillId="2" borderId="5" xfId="1" applyFont="1" applyFill="1" applyBorder="1" applyAlignment="1">
      <alignment vertical="center" wrapText="1"/>
    </xf>
    <xf numFmtId="164" fontId="5" fillId="8" borderId="28" xfId="1" applyFont="1" applyFill="1" applyBorder="1" applyAlignment="1">
      <alignment vertical="center" wrapText="1"/>
    </xf>
    <xf numFmtId="49" fontId="1" fillId="2" borderId="36" xfId="0" applyNumberFormat="1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left" vertical="center" wrapText="1"/>
    </xf>
    <xf numFmtId="49" fontId="1" fillId="2" borderId="37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49" fontId="1" fillId="2" borderId="43" xfId="0" applyNumberFormat="1" applyFont="1" applyFill="1" applyBorder="1" applyAlignment="1">
      <alignment horizontal="left" vertical="center" wrapText="1"/>
    </xf>
    <xf numFmtId="49" fontId="1" fillId="2" borderId="44" xfId="0" applyNumberFormat="1" applyFont="1" applyFill="1" applyBorder="1" applyAlignment="1">
      <alignment horizontal="left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5" fillId="10" borderId="66" xfId="0" applyNumberFormat="1" applyFont="1" applyFill="1" applyBorder="1" applyAlignment="1">
      <alignment horizontal="left" vertical="center" wrapText="1"/>
    </xf>
    <xf numFmtId="49" fontId="5" fillId="10" borderId="67" xfId="0" applyNumberFormat="1" applyFont="1" applyFill="1" applyBorder="1" applyAlignment="1">
      <alignment horizontal="left" vertical="center" wrapText="1"/>
    </xf>
    <xf numFmtId="49" fontId="5" fillId="10" borderId="68" xfId="0" applyNumberFormat="1" applyFont="1" applyFill="1" applyBorder="1" applyAlignment="1">
      <alignment horizontal="left" vertical="center" wrapText="1"/>
    </xf>
    <xf numFmtId="49" fontId="5" fillId="10" borderId="74" xfId="0" applyNumberFormat="1" applyFont="1" applyFill="1" applyBorder="1" applyAlignment="1">
      <alignment horizontal="left" vertical="center" wrapText="1"/>
    </xf>
    <xf numFmtId="49" fontId="5" fillId="10" borderId="17" xfId="0" applyNumberFormat="1" applyFont="1" applyFill="1" applyBorder="1" applyAlignment="1">
      <alignment horizontal="left" vertical="center" wrapText="1"/>
    </xf>
    <xf numFmtId="49" fontId="5" fillId="10" borderId="75" xfId="0" applyNumberFormat="1" applyFont="1" applyFill="1" applyBorder="1" applyAlignment="1">
      <alignment horizontal="left" vertical="center" wrapText="1"/>
    </xf>
    <xf numFmtId="49" fontId="2" fillId="5" borderId="47" xfId="0" applyNumberFormat="1" applyFont="1" applyFill="1" applyBorder="1" applyAlignment="1">
      <alignment horizontal="left" vertical="center" wrapText="1"/>
    </xf>
    <xf numFmtId="49" fontId="2" fillId="5" borderId="48" xfId="0" applyNumberFormat="1" applyFont="1" applyFill="1" applyBorder="1" applyAlignment="1">
      <alignment horizontal="left" vertical="center" wrapText="1"/>
    </xf>
    <xf numFmtId="49" fontId="2" fillId="5" borderId="49" xfId="0" applyNumberFormat="1" applyFont="1" applyFill="1" applyBorder="1" applyAlignment="1">
      <alignment horizontal="left" vertical="center" wrapText="1"/>
    </xf>
    <xf numFmtId="49" fontId="3" fillId="3" borderId="69" xfId="0" applyNumberFormat="1" applyFont="1" applyFill="1" applyBorder="1" applyAlignment="1">
      <alignment horizontal="left" vertical="center" wrapText="1"/>
    </xf>
    <xf numFmtId="49" fontId="3" fillId="3" borderId="48" xfId="0" applyNumberFormat="1" applyFont="1" applyFill="1" applyBorder="1" applyAlignment="1">
      <alignment horizontal="left" vertical="center" wrapText="1"/>
    </xf>
    <xf numFmtId="49" fontId="3" fillId="3" borderId="70" xfId="0" applyNumberFormat="1" applyFont="1" applyFill="1" applyBorder="1" applyAlignment="1">
      <alignment horizontal="left" vertical="center" wrapText="1"/>
    </xf>
    <xf numFmtId="49" fontId="3" fillId="3" borderId="52" xfId="0" applyNumberFormat="1" applyFont="1" applyFill="1" applyBorder="1" applyAlignment="1">
      <alignment horizontal="left" vertical="center" wrapText="1"/>
    </xf>
    <xf numFmtId="49" fontId="3" fillId="3" borderId="53" xfId="0" applyNumberFormat="1" applyFont="1" applyFill="1" applyBorder="1" applyAlignment="1">
      <alignment horizontal="left" vertical="center" wrapText="1"/>
    </xf>
    <xf numFmtId="49" fontId="3" fillId="3" borderId="54" xfId="0" applyNumberFormat="1" applyFont="1" applyFill="1" applyBorder="1" applyAlignment="1">
      <alignment horizontal="left" vertical="center" wrapText="1"/>
    </xf>
    <xf numFmtId="49" fontId="2" fillId="5" borderId="55" xfId="0" applyNumberFormat="1" applyFont="1" applyFill="1" applyBorder="1" applyAlignment="1">
      <alignment horizontal="left" vertical="center" wrapText="1"/>
    </xf>
    <xf numFmtId="49" fontId="2" fillId="5" borderId="56" xfId="0" applyNumberFormat="1" applyFont="1" applyFill="1" applyBorder="1" applyAlignment="1">
      <alignment horizontal="left" vertical="center" wrapText="1"/>
    </xf>
    <xf numFmtId="49" fontId="2" fillId="5" borderId="57" xfId="0" applyNumberFormat="1" applyFont="1" applyFill="1" applyBorder="1" applyAlignment="1">
      <alignment horizontal="left" vertical="center" wrapText="1"/>
    </xf>
    <xf numFmtId="49" fontId="2" fillId="5" borderId="62" xfId="0" applyNumberFormat="1" applyFont="1" applyFill="1" applyBorder="1" applyAlignment="1">
      <alignment horizontal="left" vertical="center" wrapText="1"/>
    </xf>
    <xf numFmtId="49" fontId="2" fillId="5" borderId="50" xfId="0" applyNumberFormat="1" applyFont="1" applyFill="1" applyBorder="1" applyAlignment="1">
      <alignment horizontal="left" vertical="center" wrapText="1"/>
    </xf>
    <xf numFmtId="49" fontId="2" fillId="5" borderId="51" xfId="0" applyNumberFormat="1" applyFont="1" applyFill="1" applyBorder="1" applyAlignment="1">
      <alignment horizontal="left" vertical="center" wrapText="1"/>
    </xf>
    <xf numFmtId="49" fontId="2" fillId="5" borderId="63" xfId="0" applyNumberFormat="1" applyFont="1" applyFill="1" applyBorder="1" applyAlignment="1">
      <alignment horizontal="left" vertical="center" wrapText="1"/>
    </xf>
    <xf numFmtId="49" fontId="2" fillId="5" borderId="64" xfId="0" applyNumberFormat="1" applyFont="1" applyFill="1" applyBorder="1" applyAlignment="1">
      <alignment horizontal="left" vertical="center" wrapText="1"/>
    </xf>
    <xf numFmtId="49" fontId="2" fillId="5" borderId="65" xfId="0" applyNumberFormat="1" applyFont="1" applyFill="1" applyBorder="1" applyAlignment="1">
      <alignment horizontal="left" vertical="center" wrapText="1"/>
    </xf>
    <xf numFmtId="49" fontId="2" fillId="3" borderId="62" xfId="0" applyNumberFormat="1" applyFont="1" applyFill="1" applyBorder="1" applyAlignment="1">
      <alignment horizontal="left" vertical="center" wrapText="1"/>
    </xf>
    <xf numFmtId="49" fontId="2" fillId="3" borderId="50" xfId="0" applyNumberFormat="1" applyFont="1" applyFill="1" applyBorder="1" applyAlignment="1">
      <alignment horizontal="left" vertical="center" wrapText="1"/>
    </xf>
    <xf numFmtId="49" fontId="2" fillId="3" borderId="51" xfId="0" applyNumberFormat="1" applyFont="1" applyFill="1" applyBorder="1" applyAlignment="1">
      <alignment horizontal="left" vertical="center" wrapText="1"/>
    </xf>
    <xf numFmtId="49" fontId="1" fillId="10" borderId="34" xfId="0" applyNumberFormat="1" applyFont="1" applyFill="1" applyBorder="1" applyAlignment="1">
      <alignment horizontal="left" vertical="center" wrapText="1"/>
    </xf>
    <xf numFmtId="49" fontId="3" fillId="3" borderId="55" xfId="0" applyNumberFormat="1" applyFont="1" applyFill="1" applyBorder="1" applyAlignment="1">
      <alignment horizontal="left" vertical="center" wrapText="1"/>
    </xf>
    <xf numFmtId="49" fontId="3" fillId="3" borderId="56" xfId="0" applyNumberFormat="1" applyFont="1" applyFill="1" applyBorder="1" applyAlignment="1">
      <alignment horizontal="left" vertical="center" wrapText="1"/>
    </xf>
    <xf numFmtId="49" fontId="3" fillId="3" borderId="58" xfId="0" applyNumberFormat="1" applyFont="1" applyFill="1" applyBorder="1" applyAlignment="1">
      <alignment horizontal="left" vertical="center" wrapText="1"/>
    </xf>
    <xf numFmtId="49" fontId="2" fillId="5" borderId="59" xfId="0" applyNumberFormat="1" applyFont="1" applyFill="1" applyBorder="1" applyAlignment="1">
      <alignment horizontal="left" vertical="center" wrapText="1"/>
    </xf>
    <xf numFmtId="49" fontId="2" fillId="5" borderId="60" xfId="0" applyNumberFormat="1" applyFont="1" applyFill="1" applyBorder="1" applyAlignment="1">
      <alignment horizontal="left" vertical="center" wrapText="1"/>
    </xf>
    <xf numFmtId="49" fontId="2" fillId="5" borderId="61" xfId="0" applyNumberFormat="1" applyFont="1" applyFill="1" applyBorder="1" applyAlignment="1">
      <alignment horizontal="left" vertical="center" wrapText="1"/>
    </xf>
    <xf numFmtId="49" fontId="1" fillId="2" borderId="38" xfId="0" applyNumberFormat="1" applyFont="1" applyFill="1" applyBorder="1" applyAlignment="1">
      <alignment horizontal="left" vertical="center" wrapText="1"/>
    </xf>
    <xf numFmtId="49" fontId="1" fillId="2" borderId="39" xfId="0" applyNumberFormat="1" applyFont="1" applyFill="1" applyBorder="1" applyAlignment="1">
      <alignment horizontal="left" vertical="center" wrapText="1"/>
    </xf>
    <xf numFmtId="49" fontId="1" fillId="2" borderId="40" xfId="0" applyNumberFormat="1" applyFont="1" applyFill="1" applyBorder="1" applyAlignment="1">
      <alignment horizontal="left" vertical="center" wrapText="1"/>
    </xf>
    <xf numFmtId="49" fontId="5" fillId="2" borderId="33" xfId="0" applyNumberFormat="1" applyFont="1" applyFill="1" applyBorder="1" applyAlignment="1">
      <alignment horizontal="left" vertical="center" wrapText="1"/>
    </xf>
    <xf numFmtId="49" fontId="5" fillId="2" borderId="34" xfId="0" applyNumberFormat="1" applyFont="1" applyFill="1" applyBorder="1" applyAlignment="1">
      <alignment horizontal="left" vertical="center" wrapText="1"/>
    </xf>
    <xf numFmtId="49" fontId="5" fillId="2" borderId="35" xfId="0" applyNumberFormat="1" applyFont="1" applyFill="1" applyBorder="1" applyAlignment="1">
      <alignment horizontal="left" vertical="center" wrapText="1"/>
    </xf>
    <xf numFmtId="49" fontId="7" fillId="9" borderId="45" xfId="0" applyNumberFormat="1" applyFont="1" applyFill="1" applyBorder="1" applyAlignment="1">
      <alignment horizontal="center" vertical="center" wrapText="1"/>
    </xf>
    <xf numFmtId="49" fontId="7" fillId="9" borderId="39" xfId="0" applyNumberFormat="1" applyFont="1" applyFill="1" applyBorder="1" applyAlignment="1">
      <alignment horizontal="center" vertical="center" wrapText="1"/>
    </xf>
    <xf numFmtId="49" fontId="7" fillId="9" borderId="46" xfId="0" applyNumberFormat="1" applyFont="1" applyFill="1" applyBorder="1" applyAlignment="1">
      <alignment horizontal="center" vertical="center" wrapText="1"/>
    </xf>
    <xf numFmtId="49" fontId="7" fillId="9" borderId="30" xfId="0" applyNumberFormat="1" applyFont="1" applyFill="1" applyBorder="1" applyAlignment="1">
      <alignment horizontal="center" vertical="center" wrapText="1"/>
    </xf>
    <xf numFmtId="49" fontId="7" fillId="9" borderId="31" xfId="0" applyNumberFormat="1" applyFont="1" applyFill="1" applyBorder="1" applyAlignment="1">
      <alignment horizontal="center" vertical="center" wrapText="1"/>
    </xf>
    <xf numFmtId="49" fontId="7" fillId="9" borderId="32" xfId="0" applyNumberFormat="1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1031875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372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82"/>
  <sheetViews>
    <sheetView showGridLines="0" tabSelected="1" topLeftCell="A59" zoomScaleNormal="100" zoomScaleSheetLayoutView="120" workbookViewId="0">
      <selection activeCell="A80" sqref="A80"/>
    </sheetView>
  </sheetViews>
  <sheetFormatPr defaultColWidth="10.85546875" defaultRowHeight="11.25" customHeight="1"/>
  <cols>
    <col min="1" max="1" width="18" style="2" customWidth="1"/>
    <col min="2" max="2" width="18.7109375" style="2" customWidth="1"/>
    <col min="3" max="3" width="9.42578125" style="2" customWidth="1"/>
    <col min="4" max="4" width="16.5703125" style="2" customWidth="1"/>
    <col min="5" max="5" width="11" style="2" customWidth="1"/>
    <col min="6" max="6" width="15.7109375" style="2" customWidth="1"/>
    <col min="7" max="254" width="10.85546875" style="2" customWidth="1"/>
    <col min="255" max="16384" width="10.85546875" style="3"/>
  </cols>
  <sheetData>
    <row r="1" spans="1:6" ht="15" customHeight="1">
      <c r="A1" s="1"/>
      <c r="B1" s="1"/>
      <c r="C1" s="1"/>
      <c r="D1" s="1"/>
      <c r="E1" s="1"/>
      <c r="F1" s="1"/>
    </row>
    <row r="2" spans="1:6" ht="15" customHeight="1">
      <c r="A2" s="1"/>
      <c r="B2" s="1"/>
      <c r="C2" s="1"/>
      <c r="D2" s="1"/>
      <c r="E2" s="1"/>
      <c r="F2" s="1"/>
    </row>
    <row r="3" spans="1:6" ht="15" customHeight="1">
      <c r="A3" s="1"/>
      <c r="B3" s="1"/>
      <c r="C3" s="1"/>
      <c r="D3" s="1"/>
      <c r="E3" s="1"/>
      <c r="F3" s="1"/>
    </row>
    <row r="4" spans="1:6" ht="15" customHeight="1">
      <c r="A4" s="1"/>
      <c r="B4" s="1"/>
      <c r="C4" s="1"/>
      <c r="D4" s="1"/>
      <c r="E4" s="1"/>
      <c r="F4" s="1"/>
    </row>
    <row r="5" spans="1:6" ht="15" customHeight="1">
      <c r="A5" s="1"/>
      <c r="B5" s="1"/>
      <c r="C5" s="1"/>
      <c r="D5" s="1"/>
      <c r="E5" s="1"/>
      <c r="F5" s="1"/>
    </row>
    <row r="6" spans="1:6" ht="15" customHeight="1">
      <c r="A6" s="1"/>
      <c r="B6" s="1"/>
      <c r="C6" s="1"/>
      <c r="D6" s="1"/>
      <c r="E6" s="1"/>
      <c r="F6" s="1"/>
    </row>
    <row r="7" spans="1:6" ht="15" customHeight="1">
      <c r="A7" s="4"/>
      <c r="B7" s="5"/>
      <c r="C7" s="1"/>
      <c r="D7" s="5"/>
      <c r="E7" s="5"/>
      <c r="F7" s="5"/>
    </row>
    <row r="8" spans="1:6" ht="25.5">
      <c r="A8" s="6" t="s">
        <v>0</v>
      </c>
      <c r="B8" s="7" t="s">
        <v>1</v>
      </c>
      <c r="C8" s="8"/>
      <c r="D8" s="99" t="s">
        <v>2</v>
      </c>
      <c r="E8" s="100"/>
      <c r="F8" s="9">
        <v>32</v>
      </c>
    </row>
    <row r="9" spans="1:6" ht="12.75">
      <c r="A9" s="10" t="s">
        <v>3</v>
      </c>
      <c r="B9" s="7" t="s">
        <v>4</v>
      </c>
      <c r="C9" s="8"/>
      <c r="D9" s="97" t="s">
        <v>5</v>
      </c>
      <c r="E9" s="98"/>
      <c r="F9" s="7" t="s">
        <v>6</v>
      </c>
    </row>
    <row r="10" spans="1:6" ht="12.75">
      <c r="A10" s="10" t="s">
        <v>7</v>
      </c>
      <c r="B10" s="7" t="s">
        <v>8</v>
      </c>
      <c r="C10" s="8"/>
      <c r="D10" s="97" t="s">
        <v>9</v>
      </c>
      <c r="E10" s="98"/>
      <c r="F10" s="83">
        <v>100000</v>
      </c>
    </row>
    <row r="11" spans="1:6" ht="11.25" customHeight="1">
      <c r="A11" s="10" t="s">
        <v>10</v>
      </c>
      <c r="B11" s="7" t="s">
        <v>11</v>
      </c>
      <c r="C11" s="8"/>
      <c r="D11" s="101" t="s">
        <v>12</v>
      </c>
      <c r="E11" s="102"/>
      <c r="F11" s="11">
        <f>(F8*F10)</f>
        <v>3200000</v>
      </c>
    </row>
    <row r="12" spans="1:6" ht="12.75">
      <c r="A12" s="10" t="s">
        <v>13</v>
      </c>
      <c r="B12" s="7" t="s">
        <v>14</v>
      </c>
      <c r="C12" s="8"/>
      <c r="D12" s="97" t="s">
        <v>15</v>
      </c>
      <c r="E12" s="98"/>
      <c r="F12" s="7" t="s">
        <v>16</v>
      </c>
    </row>
    <row r="13" spans="1:6" ht="12.75">
      <c r="A13" s="10" t="s">
        <v>17</v>
      </c>
      <c r="B13" s="12" t="s">
        <v>18</v>
      </c>
      <c r="C13" s="8"/>
      <c r="D13" s="97" t="s">
        <v>19</v>
      </c>
      <c r="E13" s="98"/>
      <c r="F13" s="7" t="s">
        <v>6</v>
      </c>
    </row>
    <row r="14" spans="1:6" ht="12.75">
      <c r="A14" s="10" t="s">
        <v>20</v>
      </c>
      <c r="B14" s="13">
        <v>44567</v>
      </c>
      <c r="C14" s="8"/>
      <c r="D14" s="97" t="s">
        <v>21</v>
      </c>
      <c r="E14" s="98"/>
      <c r="F14" s="7" t="s">
        <v>22</v>
      </c>
    </row>
    <row r="15" spans="1:6" ht="12" customHeight="1">
      <c r="A15" s="14"/>
      <c r="B15" s="15"/>
      <c r="C15" s="5"/>
      <c r="D15" s="16"/>
      <c r="E15" s="16"/>
      <c r="F15" s="17"/>
    </row>
    <row r="16" spans="1:6" ht="12" customHeight="1">
      <c r="A16" s="103" t="s">
        <v>23</v>
      </c>
      <c r="B16" s="104"/>
      <c r="C16" s="104"/>
      <c r="D16" s="104"/>
      <c r="E16" s="104"/>
      <c r="F16" s="104"/>
    </row>
    <row r="17" spans="1:6" ht="12" customHeight="1">
      <c r="A17" s="18"/>
      <c r="B17" s="19"/>
      <c r="C17" s="19"/>
      <c r="D17" s="19"/>
      <c r="E17" s="20"/>
      <c r="F17" s="20"/>
    </row>
    <row r="18" spans="1:6" ht="12" customHeight="1">
      <c r="A18" s="111" t="s">
        <v>24</v>
      </c>
      <c r="B18" s="112"/>
      <c r="C18" s="112"/>
      <c r="D18" s="112"/>
      <c r="E18" s="112"/>
      <c r="F18" s="113"/>
    </row>
    <row r="19" spans="1:6" ht="24" customHeight="1">
      <c r="A19" s="21" t="s">
        <v>25</v>
      </c>
      <c r="B19" s="21" t="s">
        <v>26</v>
      </c>
      <c r="C19" s="21" t="s">
        <v>27</v>
      </c>
      <c r="D19" s="21" t="s">
        <v>28</v>
      </c>
      <c r="E19" s="21" t="s">
        <v>29</v>
      </c>
      <c r="F19" s="21" t="s">
        <v>30</v>
      </c>
    </row>
    <row r="20" spans="1:6" ht="12.75">
      <c r="A20" s="22" t="s">
        <v>31</v>
      </c>
      <c r="B20" s="23" t="s">
        <v>32</v>
      </c>
      <c r="C20" s="24">
        <v>3</v>
      </c>
      <c r="D20" s="22" t="s">
        <v>33</v>
      </c>
      <c r="E20" s="11">
        <v>40000</v>
      </c>
      <c r="F20" s="11">
        <f>(C20*E20)</f>
        <v>120000</v>
      </c>
    </row>
    <row r="21" spans="1:6" ht="12.75">
      <c r="A21" s="22" t="s">
        <v>34</v>
      </c>
      <c r="B21" s="23" t="s">
        <v>32</v>
      </c>
      <c r="C21" s="24">
        <v>2</v>
      </c>
      <c r="D21" s="22" t="s">
        <v>33</v>
      </c>
      <c r="E21" s="11">
        <v>20000</v>
      </c>
      <c r="F21" s="11">
        <f t="shared" ref="F21:F22" si="0">(C21*E21)</f>
        <v>40000</v>
      </c>
    </row>
    <row r="22" spans="1:6" ht="12.75">
      <c r="A22" s="22" t="s">
        <v>35</v>
      </c>
      <c r="B22" s="23" t="s">
        <v>32</v>
      </c>
      <c r="C22" s="24">
        <v>36</v>
      </c>
      <c r="D22" s="22" t="s">
        <v>33</v>
      </c>
      <c r="E22" s="11">
        <v>20000</v>
      </c>
      <c r="F22" s="11">
        <f t="shared" si="0"/>
        <v>720000</v>
      </c>
    </row>
    <row r="23" spans="1:6" ht="12.75" customHeight="1">
      <c r="A23" s="114" t="s">
        <v>36</v>
      </c>
      <c r="B23" s="115"/>
      <c r="C23" s="115"/>
      <c r="D23" s="115"/>
      <c r="E23" s="116"/>
      <c r="F23" s="25">
        <f>SUM(F20:F22)</f>
        <v>880000</v>
      </c>
    </row>
    <row r="24" spans="1:6" ht="12" customHeight="1">
      <c r="A24" s="18"/>
      <c r="B24" s="20"/>
      <c r="C24" s="20"/>
      <c r="D24" s="20"/>
      <c r="E24" s="26"/>
      <c r="F24" s="26"/>
    </row>
    <row r="25" spans="1:6" ht="12" customHeight="1">
      <c r="A25" s="120" t="s">
        <v>37</v>
      </c>
      <c r="B25" s="121"/>
      <c r="C25" s="121"/>
      <c r="D25" s="121"/>
      <c r="E25" s="121"/>
      <c r="F25" s="122"/>
    </row>
    <row r="26" spans="1:6" ht="24" customHeight="1">
      <c r="A26" s="27" t="s">
        <v>25</v>
      </c>
      <c r="B26" s="27" t="s">
        <v>26</v>
      </c>
      <c r="C26" s="27" t="s">
        <v>27</v>
      </c>
      <c r="D26" s="27" t="s">
        <v>28</v>
      </c>
      <c r="E26" s="27" t="s">
        <v>29</v>
      </c>
      <c r="F26" s="27" t="s">
        <v>30</v>
      </c>
    </row>
    <row r="27" spans="1:6" ht="12.75">
      <c r="A27" s="28" t="s">
        <v>38</v>
      </c>
      <c r="B27" s="29"/>
      <c r="C27" s="29"/>
      <c r="D27" s="30"/>
      <c r="E27" s="31"/>
      <c r="F27" s="31"/>
    </row>
    <row r="28" spans="1:6" ht="12" customHeight="1">
      <c r="A28" s="114" t="s">
        <v>39</v>
      </c>
      <c r="B28" s="115"/>
      <c r="C28" s="115"/>
      <c r="D28" s="115"/>
      <c r="E28" s="116"/>
      <c r="F28" s="32">
        <f>SUM(F27:F27)</f>
        <v>0</v>
      </c>
    </row>
    <row r="29" spans="1:6" ht="12" customHeight="1">
      <c r="A29" s="33"/>
      <c r="B29" s="34"/>
      <c r="C29" s="34"/>
      <c r="D29" s="34"/>
      <c r="E29" s="35"/>
      <c r="F29" s="35"/>
    </row>
    <row r="30" spans="1:6" ht="12" customHeight="1">
      <c r="A30" s="120" t="s">
        <v>40</v>
      </c>
      <c r="B30" s="121"/>
      <c r="C30" s="121"/>
      <c r="D30" s="121"/>
      <c r="E30" s="121"/>
      <c r="F30" s="122"/>
    </row>
    <row r="31" spans="1:6" ht="24" customHeight="1">
      <c r="A31" s="36" t="s">
        <v>25</v>
      </c>
      <c r="B31" s="36" t="s">
        <v>26</v>
      </c>
      <c r="C31" s="36" t="s">
        <v>27</v>
      </c>
      <c r="D31" s="36" t="s">
        <v>28</v>
      </c>
      <c r="E31" s="36" t="s">
        <v>29</v>
      </c>
      <c r="F31" s="36" t="s">
        <v>30</v>
      </c>
    </row>
    <row r="32" spans="1:6" ht="12.75">
      <c r="A32" s="22"/>
      <c r="B32" s="23"/>
      <c r="C32" s="24"/>
      <c r="D32" s="37"/>
      <c r="E32" s="11"/>
      <c r="F32" s="11"/>
    </row>
    <row r="33" spans="1:254" ht="12.75">
      <c r="A33" s="117" t="s">
        <v>41</v>
      </c>
      <c r="B33" s="118"/>
      <c r="C33" s="118"/>
      <c r="D33" s="118"/>
      <c r="E33" s="119"/>
      <c r="F33" s="38">
        <f>SUM(F32:F32)</f>
        <v>0</v>
      </c>
    </row>
    <row r="34" spans="1:254" ht="12" customHeight="1">
      <c r="A34" s="33"/>
      <c r="B34" s="34"/>
      <c r="C34" s="34"/>
      <c r="D34" s="34"/>
      <c r="E34" s="35"/>
      <c r="F34" s="35"/>
    </row>
    <row r="35" spans="1:254" ht="12" customHeight="1">
      <c r="A35" s="120" t="s">
        <v>42</v>
      </c>
      <c r="B35" s="121"/>
      <c r="C35" s="121"/>
      <c r="D35" s="121"/>
      <c r="E35" s="121"/>
      <c r="F35" s="122"/>
    </row>
    <row r="36" spans="1:254" ht="24" customHeight="1">
      <c r="A36" s="36" t="s">
        <v>43</v>
      </c>
      <c r="B36" s="36" t="s">
        <v>44</v>
      </c>
      <c r="C36" s="36" t="s">
        <v>45</v>
      </c>
      <c r="D36" s="36" t="s">
        <v>28</v>
      </c>
      <c r="E36" s="36" t="s">
        <v>29</v>
      </c>
      <c r="F36" s="36" t="s">
        <v>30</v>
      </c>
      <c r="J36" s="39"/>
    </row>
    <row r="37" spans="1:254" s="86" customFormat="1" ht="12.75" customHeight="1">
      <c r="A37" s="105" t="s">
        <v>46</v>
      </c>
      <c r="B37" s="106"/>
      <c r="C37" s="106"/>
      <c r="D37" s="106"/>
      <c r="E37" s="106"/>
      <c r="F37" s="107"/>
      <c r="G37" s="84"/>
      <c r="H37" s="84"/>
      <c r="I37" s="84"/>
      <c r="J37" s="85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84"/>
      <c r="CQ37" s="84"/>
      <c r="CR37" s="84"/>
      <c r="CS37" s="84"/>
      <c r="CT37" s="84"/>
      <c r="CU37" s="84"/>
      <c r="CV37" s="84"/>
      <c r="CW37" s="84"/>
      <c r="CX37" s="84"/>
      <c r="CY37" s="84"/>
      <c r="CZ37" s="84"/>
      <c r="DA37" s="84"/>
      <c r="DB37" s="84"/>
      <c r="DC37" s="84"/>
      <c r="DD37" s="84"/>
      <c r="DE37" s="84"/>
      <c r="DF37" s="84"/>
      <c r="DG37" s="84"/>
      <c r="DH37" s="84"/>
      <c r="DI37" s="84"/>
      <c r="DJ37" s="84"/>
      <c r="DK37" s="84"/>
      <c r="DL37" s="84"/>
      <c r="DM37" s="84"/>
      <c r="DN37" s="84"/>
      <c r="DO37" s="84"/>
      <c r="DP37" s="84"/>
      <c r="DQ37" s="84"/>
      <c r="DR37" s="84"/>
      <c r="DS37" s="84"/>
      <c r="DT37" s="84"/>
      <c r="DU37" s="84"/>
      <c r="DV37" s="84"/>
      <c r="DW37" s="84"/>
      <c r="DX37" s="84"/>
      <c r="DY37" s="84"/>
      <c r="DZ37" s="84"/>
      <c r="EA37" s="84"/>
      <c r="EB37" s="84"/>
      <c r="EC37" s="84"/>
      <c r="ED37" s="84"/>
      <c r="EE37" s="84"/>
      <c r="EF37" s="84"/>
      <c r="EG37" s="84"/>
      <c r="EH37" s="84"/>
      <c r="EI37" s="84"/>
      <c r="EJ37" s="84"/>
      <c r="EK37" s="84"/>
      <c r="EL37" s="84"/>
      <c r="EM37" s="84"/>
      <c r="EN37" s="84"/>
      <c r="EO37" s="84"/>
      <c r="EP37" s="84"/>
      <c r="EQ37" s="84"/>
      <c r="ER37" s="84"/>
      <c r="ES37" s="84"/>
      <c r="ET37" s="84"/>
      <c r="EU37" s="84"/>
      <c r="EV37" s="84"/>
      <c r="EW37" s="84"/>
      <c r="EX37" s="84"/>
      <c r="EY37" s="84"/>
      <c r="EZ37" s="84"/>
      <c r="FA37" s="84"/>
      <c r="FB37" s="84"/>
      <c r="FC37" s="84"/>
      <c r="FD37" s="84"/>
      <c r="FE37" s="84"/>
      <c r="FF37" s="84"/>
      <c r="FG37" s="84"/>
      <c r="FH37" s="84"/>
      <c r="FI37" s="84"/>
      <c r="FJ37" s="84"/>
      <c r="FK37" s="84"/>
      <c r="FL37" s="84"/>
      <c r="FM37" s="84"/>
      <c r="FN37" s="84"/>
      <c r="FO37" s="84"/>
      <c r="FP37" s="84"/>
      <c r="FQ37" s="84"/>
      <c r="FR37" s="84"/>
      <c r="FS37" s="84"/>
      <c r="FT37" s="84"/>
      <c r="FU37" s="84"/>
      <c r="FV37" s="84"/>
      <c r="FW37" s="84"/>
      <c r="FX37" s="84"/>
      <c r="FY37" s="84"/>
      <c r="FZ37" s="84"/>
      <c r="GA37" s="84"/>
      <c r="GB37" s="84"/>
      <c r="GC37" s="84"/>
      <c r="GD37" s="84"/>
      <c r="GE37" s="84"/>
      <c r="GF37" s="84"/>
      <c r="GG37" s="84"/>
      <c r="GH37" s="84"/>
      <c r="GI37" s="84"/>
      <c r="GJ37" s="84"/>
      <c r="GK37" s="84"/>
      <c r="GL37" s="84"/>
      <c r="GM37" s="84"/>
      <c r="GN37" s="84"/>
      <c r="GO37" s="84"/>
      <c r="GP37" s="84"/>
      <c r="GQ37" s="84"/>
      <c r="GR37" s="84"/>
      <c r="GS37" s="84"/>
      <c r="GT37" s="84"/>
      <c r="GU37" s="84"/>
      <c r="GV37" s="84"/>
      <c r="GW37" s="84"/>
      <c r="GX37" s="84"/>
      <c r="GY37" s="84"/>
      <c r="GZ37" s="84"/>
      <c r="HA37" s="84"/>
      <c r="HB37" s="84"/>
      <c r="HC37" s="84"/>
      <c r="HD37" s="84"/>
      <c r="HE37" s="84"/>
      <c r="HF37" s="84"/>
      <c r="HG37" s="84"/>
      <c r="HH37" s="84"/>
      <c r="HI37" s="84"/>
      <c r="HJ37" s="84"/>
      <c r="HK37" s="84"/>
      <c r="HL37" s="84"/>
      <c r="HM37" s="84"/>
      <c r="HN37" s="84"/>
      <c r="HO37" s="84"/>
      <c r="HP37" s="84"/>
      <c r="HQ37" s="84"/>
      <c r="HR37" s="84"/>
      <c r="HS37" s="84"/>
      <c r="HT37" s="84"/>
      <c r="HU37" s="84"/>
      <c r="HV37" s="84"/>
      <c r="HW37" s="84"/>
      <c r="HX37" s="84"/>
      <c r="HY37" s="84"/>
      <c r="HZ37" s="84"/>
      <c r="IA37" s="84"/>
      <c r="IB37" s="84"/>
      <c r="IC37" s="84"/>
      <c r="ID37" s="84"/>
      <c r="IE37" s="84"/>
      <c r="IF37" s="84"/>
      <c r="IG37" s="84"/>
      <c r="IH37" s="84"/>
      <c r="II37" s="84"/>
      <c r="IJ37" s="84"/>
      <c r="IK37" s="84"/>
      <c r="IL37" s="84"/>
      <c r="IM37" s="84"/>
      <c r="IN37" s="84"/>
      <c r="IO37" s="84"/>
      <c r="IP37" s="84"/>
      <c r="IQ37" s="84"/>
      <c r="IR37" s="84"/>
      <c r="IS37" s="84"/>
      <c r="IT37" s="84"/>
    </row>
    <row r="38" spans="1:254" s="86" customFormat="1" ht="25.5">
      <c r="A38" s="42" t="s">
        <v>47</v>
      </c>
      <c r="B38" s="40" t="s">
        <v>48</v>
      </c>
      <c r="C38" s="41">
        <v>998</v>
      </c>
      <c r="D38" s="42" t="s">
        <v>49</v>
      </c>
      <c r="E38" s="43">
        <v>250</v>
      </c>
      <c r="F38" s="43">
        <f>C38*E38</f>
        <v>249500</v>
      </c>
      <c r="G38" s="84"/>
      <c r="H38" s="84"/>
      <c r="I38" s="84"/>
      <c r="J38" s="85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  <c r="DC38" s="84"/>
      <c r="DD38" s="84"/>
      <c r="DE38" s="84"/>
      <c r="DF38" s="84"/>
      <c r="DG38" s="84"/>
      <c r="DH38" s="84"/>
      <c r="DI38" s="84"/>
      <c r="DJ38" s="84"/>
      <c r="DK38" s="84"/>
      <c r="DL38" s="84"/>
      <c r="DM38" s="84"/>
      <c r="DN38" s="84"/>
      <c r="DO38" s="84"/>
      <c r="DP38" s="84"/>
      <c r="DQ38" s="84"/>
      <c r="DR38" s="84"/>
      <c r="DS38" s="84"/>
      <c r="DT38" s="84"/>
      <c r="DU38" s="84"/>
      <c r="DV38" s="84"/>
      <c r="DW38" s="84"/>
      <c r="DX38" s="84"/>
      <c r="DY38" s="84"/>
      <c r="DZ38" s="84"/>
      <c r="EA38" s="84"/>
      <c r="EB38" s="84"/>
      <c r="EC38" s="84"/>
      <c r="ED38" s="84"/>
      <c r="EE38" s="84"/>
      <c r="EF38" s="84"/>
      <c r="EG38" s="84"/>
      <c r="EH38" s="84"/>
      <c r="EI38" s="84"/>
      <c r="EJ38" s="84"/>
      <c r="EK38" s="84"/>
      <c r="EL38" s="84"/>
      <c r="EM38" s="84"/>
      <c r="EN38" s="84"/>
      <c r="EO38" s="84"/>
      <c r="EP38" s="84"/>
      <c r="EQ38" s="84"/>
      <c r="ER38" s="84"/>
      <c r="ES38" s="84"/>
      <c r="ET38" s="84"/>
      <c r="EU38" s="84"/>
      <c r="EV38" s="84"/>
      <c r="EW38" s="84"/>
      <c r="EX38" s="84"/>
      <c r="EY38" s="84"/>
      <c r="EZ38" s="84"/>
      <c r="FA38" s="84"/>
      <c r="FB38" s="84"/>
      <c r="FC38" s="84"/>
      <c r="FD38" s="84"/>
      <c r="FE38" s="84"/>
      <c r="FF38" s="84"/>
      <c r="FG38" s="84"/>
      <c r="FH38" s="84"/>
      <c r="FI38" s="84"/>
      <c r="FJ38" s="84"/>
      <c r="FK38" s="84"/>
      <c r="FL38" s="84"/>
      <c r="FM38" s="84"/>
      <c r="FN38" s="84"/>
      <c r="FO38" s="84"/>
      <c r="FP38" s="84"/>
      <c r="FQ38" s="84"/>
      <c r="FR38" s="84"/>
      <c r="FS38" s="84"/>
      <c r="FT38" s="84"/>
      <c r="FU38" s="84"/>
      <c r="FV38" s="84"/>
      <c r="FW38" s="84"/>
      <c r="FX38" s="84"/>
      <c r="FY38" s="84"/>
      <c r="FZ38" s="84"/>
      <c r="GA38" s="84"/>
      <c r="GB38" s="84"/>
      <c r="GC38" s="84"/>
      <c r="GD38" s="84"/>
      <c r="GE38" s="84"/>
      <c r="GF38" s="84"/>
      <c r="GG38" s="84"/>
      <c r="GH38" s="84"/>
      <c r="GI38" s="84"/>
      <c r="GJ38" s="84"/>
      <c r="GK38" s="84"/>
      <c r="GL38" s="84"/>
      <c r="GM38" s="84"/>
      <c r="GN38" s="84"/>
      <c r="GO38" s="84"/>
      <c r="GP38" s="84"/>
      <c r="GQ38" s="84"/>
      <c r="GR38" s="84"/>
      <c r="GS38" s="84"/>
      <c r="GT38" s="84"/>
      <c r="GU38" s="84"/>
      <c r="GV38" s="84"/>
      <c r="GW38" s="84"/>
      <c r="GX38" s="84"/>
      <c r="GY38" s="84"/>
      <c r="GZ38" s="84"/>
      <c r="HA38" s="84"/>
      <c r="HB38" s="84"/>
      <c r="HC38" s="84"/>
      <c r="HD38" s="84"/>
      <c r="HE38" s="84"/>
      <c r="HF38" s="84"/>
      <c r="HG38" s="84"/>
      <c r="HH38" s="84"/>
      <c r="HI38" s="84"/>
      <c r="HJ38" s="84"/>
      <c r="HK38" s="84"/>
      <c r="HL38" s="84"/>
      <c r="HM38" s="84"/>
      <c r="HN38" s="84"/>
      <c r="HO38" s="84"/>
      <c r="HP38" s="84"/>
      <c r="HQ38" s="84"/>
      <c r="HR38" s="84"/>
      <c r="HS38" s="84"/>
      <c r="HT38" s="84"/>
      <c r="HU38" s="84"/>
      <c r="HV38" s="84"/>
      <c r="HW38" s="84"/>
      <c r="HX38" s="84"/>
      <c r="HY38" s="84"/>
      <c r="HZ38" s="84"/>
      <c r="IA38" s="84"/>
      <c r="IB38" s="84"/>
      <c r="IC38" s="84"/>
      <c r="ID38" s="84"/>
      <c r="IE38" s="84"/>
      <c r="IF38" s="84"/>
      <c r="IG38" s="84"/>
      <c r="IH38" s="84"/>
      <c r="II38" s="84"/>
      <c r="IJ38" s="84"/>
      <c r="IK38" s="84"/>
      <c r="IL38" s="84"/>
      <c r="IM38" s="84"/>
      <c r="IN38" s="84"/>
      <c r="IO38" s="84"/>
      <c r="IP38" s="84"/>
      <c r="IQ38" s="84"/>
      <c r="IR38" s="84"/>
      <c r="IS38" s="84"/>
      <c r="IT38" s="84"/>
    </row>
    <row r="39" spans="1:254" s="86" customFormat="1" ht="25.5">
      <c r="A39" s="42" t="s">
        <v>50</v>
      </c>
      <c r="B39" s="40" t="s">
        <v>48</v>
      </c>
      <c r="C39" s="41">
        <v>768</v>
      </c>
      <c r="D39" s="42" t="s">
        <v>49</v>
      </c>
      <c r="E39" s="43">
        <v>259</v>
      </c>
      <c r="F39" s="43">
        <f t="shared" ref="F39" si="1">C39*E39</f>
        <v>198912</v>
      </c>
      <c r="G39" s="84"/>
      <c r="H39" s="84"/>
      <c r="I39" s="84"/>
      <c r="J39" s="85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  <c r="DH39" s="84"/>
      <c r="DI39" s="84"/>
      <c r="DJ39" s="84"/>
      <c r="DK39" s="84"/>
      <c r="DL39" s="84"/>
      <c r="DM39" s="84"/>
      <c r="DN39" s="84"/>
      <c r="DO39" s="84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4"/>
      <c r="ED39" s="84"/>
      <c r="EE39" s="84"/>
      <c r="EF39" s="84"/>
      <c r="EG39" s="84"/>
      <c r="EH39" s="84"/>
      <c r="EI39" s="84"/>
      <c r="EJ39" s="84"/>
      <c r="EK39" s="84"/>
      <c r="EL39" s="84"/>
      <c r="EM39" s="84"/>
      <c r="EN39" s="84"/>
      <c r="EO39" s="84"/>
      <c r="EP39" s="84"/>
      <c r="EQ39" s="84"/>
      <c r="ER39" s="84"/>
      <c r="ES39" s="84"/>
      <c r="ET39" s="84"/>
      <c r="EU39" s="84"/>
      <c r="EV39" s="84"/>
      <c r="EW39" s="84"/>
      <c r="EX39" s="84"/>
      <c r="EY39" s="84"/>
      <c r="EZ39" s="84"/>
      <c r="FA39" s="84"/>
      <c r="FB39" s="84"/>
      <c r="FC39" s="84"/>
      <c r="FD39" s="84"/>
      <c r="FE39" s="84"/>
      <c r="FF39" s="84"/>
      <c r="FG39" s="84"/>
      <c r="FH39" s="84"/>
      <c r="FI39" s="84"/>
      <c r="FJ39" s="84"/>
      <c r="FK39" s="84"/>
      <c r="FL39" s="84"/>
      <c r="FM39" s="84"/>
      <c r="FN39" s="84"/>
      <c r="FO39" s="84"/>
      <c r="FP39" s="84"/>
      <c r="FQ39" s="84"/>
      <c r="FR39" s="84"/>
      <c r="FS39" s="84"/>
      <c r="FT39" s="84"/>
      <c r="FU39" s="84"/>
      <c r="FV39" s="84"/>
      <c r="FW39" s="84"/>
      <c r="FX39" s="84"/>
      <c r="FY39" s="84"/>
      <c r="FZ39" s="84"/>
      <c r="GA39" s="84"/>
      <c r="GB39" s="84"/>
      <c r="GC39" s="84"/>
      <c r="GD39" s="84"/>
      <c r="GE39" s="84"/>
      <c r="GF39" s="84"/>
      <c r="GG39" s="84"/>
      <c r="GH39" s="84"/>
      <c r="GI39" s="84"/>
      <c r="GJ39" s="84"/>
      <c r="GK39" s="84"/>
      <c r="GL39" s="84"/>
      <c r="GM39" s="84"/>
      <c r="GN39" s="84"/>
      <c r="GO39" s="84"/>
      <c r="GP39" s="84"/>
      <c r="GQ39" s="84"/>
      <c r="GR39" s="84"/>
      <c r="GS39" s="84"/>
      <c r="GT39" s="84"/>
      <c r="GU39" s="84"/>
      <c r="GV39" s="84"/>
      <c r="GW39" s="84"/>
      <c r="GX39" s="84"/>
      <c r="GY39" s="84"/>
      <c r="GZ39" s="84"/>
      <c r="HA39" s="84"/>
      <c r="HB39" s="84"/>
      <c r="HC39" s="84"/>
      <c r="HD39" s="84"/>
      <c r="HE39" s="84"/>
      <c r="HF39" s="84"/>
      <c r="HG39" s="84"/>
      <c r="HH39" s="84"/>
      <c r="HI39" s="84"/>
      <c r="HJ39" s="84"/>
      <c r="HK39" s="84"/>
      <c r="HL39" s="84"/>
      <c r="HM39" s="84"/>
      <c r="HN39" s="84"/>
      <c r="HO39" s="84"/>
      <c r="HP39" s="84"/>
      <c r="HQ39" s="84"/>
      <c r="HR39" s="84"/>
      <c r="HS39" s="84"/>
      <c r="HT39" s="84"/>
      <c r="HU39" s="84"/>
      <c r="HV39" s="84"/>
      <c r="HW39" s="84"/>
      <c r="HX39" s="84"/>
      <c r="HY39" s="84"/>
      <c r="HZ39" s="84"/>
      <c r="IA39" s="84"/>
      <c r="IB39" s="84"/>
      <c r="IC39" s="84"/>
      <c r="ID39" s="84"/>
      <c r="IE39" s="84"/>
      <c r="IF39" s="84"/>
      <c r="IG39" s="84"/>
      <c r="IH39" s="84"/>
      <c r="II39" s="84"/>
      <c r="IJ39" s="84"/>
      <c r="IK39" s="84"/>
      <c r="IL39" s="84"/>
      <c r="IM39" s="84"/>
      <c r="IN39" s="84"/>
      <c r="IO39" s="84"/>
      <c r="IP39" s="84"/>
      <c r="IQ39" s="84"/>
      <c r="IR39" s="84"/>
      <c r="IS39" s="84"/>
      <c r="IT39" s="84"/>
    </row>
    <row r="40" spans="1:254" s="86" customFormat="1" ht="12.75">
      <c r="A40" s="42" t="s">
        <v>51</v>
      </c>
      <c r="B40" s="40" t="s">
        <v>48</v>
      </c>
      <c r="C40" s="41">
        <v>378</v>
      </c>
      <c r="D40" s="42" t="s">
        <v>33</v>
      </c>
      <c r="E40" s="43">
        <v>278</v>
      </c>
      <c r="F40" s="43">
        <f>E40*C40</f>
        <v>105084</v>
      </c>
      <c r="G40" s="84"/>
      <c r="H40" s="84"/>
      <c r="I40" s="84"/>
      <c r="J40" s="85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  <c r="FO40" s="84"/>
      <c r="FP40" s="84"/>
      <c r="FQ40" s="84"/>
      <c r="FR40" s="84"/>
      <c r="FS40" s="84"/>
      <c r="FT40" s="84"/>
      <c r="FU40" s="84"/>
      <c r="FV40" s="84"/>
      <c r="FW40" s="84"/>
      <c r="FX40" s="84"/>
      <c r="FY40" s="84"/>
      <c r="FZ40" s="84"/>
      <c r="GA40" s="84"/>
      <c r="GB40" s="84"/>
      <c r="GC40" s="84"/>
      <c r="GD40" s="84"/>
      <c r="GE40" s="84"/>
      <c r="GF40" s="84"/>
      <c r="GG40" s="84"/>
      <c r="GH40" s="84"/>
      <c r="GI40" s="84"/>
      <c r="GJ40" s="84"/>
      <c r="GK40" s="84"/>
      <c r="GL40" s="84"/>
      <c r="GM40" s="84"/>
      <c r="GN40" s="84"/>
      <c r="GO40" s="84"/>
      <c r="GP40" s="84"/>
      <c r="GQ40" s="84"/>
      <c r="GR40" s="84"/>
      <c r="GS40" s="84"/>
      <c r="GT40" s="84"/>
      <c r="GU40" s="84"/>
      <c r="GV40" s="84"/>
      <c r="GW40" s="84"/>
      <c r="GX40" s="84"/>
      <c r="GY40" s="84"/>
      <c r="GZ40" s="84"/>
      <c r="HA40" s="84"/>
      <c r="HB40" s="84"/>
      <c r="HC40" s="84"/>
      <c r="HD40" s="84"/>
      <c r="HE40" s="84"/>
      <c r="HF40" s="84"/>
      <c r="HG40" s="84"/>
      <c r="HH40" s="84"/>
      <c r="HI40" s="84"/>
      <c r="HJ40" s="84"/>
      <c r="HK40" s="84"/>
      <c r="HL40" s="84"/>
      <c r="HM40" s="84"/>
      <c r="HN40" s="84"/>
      <c r="HO40" s="84"/>
      <c r="HP40" s="84"/>
      <c r="HQ40" s="84"/>
      <c r="HR40" s="84"/>
      <c r="HS40" s="84"/>
      <c r="HT40" s="84"/>
      <c r="HU40" s="84"/>
      <c r="HV40" s="84"/>
      <c r="HW40" s="84"/>
      <c r="HX40" s="84"/>
      <c r="HY40" s="84"/>
      <c r="HZ40" s="84"/>
      <c r="IA40" s="84"/>
      <c r="IB40" s="84"/>
      <c r="IC40" s="84"/>
      <c r="ID40" s="84"/>
      <c r="IE40" s="84"/>
      <c r="IF40" s="84"/>
      <c r="IG40" s="84"/>
      <c r="IH40" s="84"/>
      <c r="II40" s="84"/>
      <c r="IJ40" s="84"/>
      <c r="IK40" s="84"/>
      <c r="IL40" s="84"/>
      <c r="IM40" s="84"/>
      <c r="IN40" s="84"/>
      <c r="IO40" s="84"/>
      <c r="IP40" s="84"/>
      <c r="IQ40" s="84"/>
      <c r="IR40" s="84"/>
      <c r="IS40" s="84"/>
      <c r="IT40" s="84"/>
    </row>
    <row r="41" spans="1:254" s="86" customFormat="1" ht="12.75">
      <c r="A41" s="42" t="s">
        <v>52</v>
      </c>
      <c r="B41" s="40" t="s">
        <v>48</v>
      </c>
      <c r="C41" s="41">
        <v>972</v>
      </c>
      <c r="D41" s="42" t="s">
        <v>33</v>
      </c>
      <c r="E41" s="43">
        <v>256</v>
      </c>
      <c r="F41" s="43">
        <f>E41*C41</f>
        <v>248832</v>
      </c>
      <c r="G41" s="84"/>
      <c r="H41" s="84"/>
      <c r="I41" s="84"/>
      <c r="J41" s="85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4"/>
      <c r="ES41" s="84"/>
      <c r="ET41" s="84"/>
      <c r="EU41" s="84"/>
      <c r="EV41" s="84"/>
      <c r="EW41" s="84"/>
      <c r="EX41" s="84"/>
      <c r="EY41" s="84"/>
      <c r="EZ41" s="84"/>
      <c r="FA41" s="84"/>
      <c r="FB41" s="84"/>
      <c r="FC41" s="84"/>
      <c r="FD41" s="84"/>
      <c r="FE41" s="84"/>
      <c r="FF41" s="84"/>
      <c r="FG41" s="84"/>
      <c r="FH41" s="84"/>
      <c r="FI41" s="84"/>
      <c r="FJ41" s="84"/>
      <c r="FK41" s="84"/>
      <c r="FL41" s="84"/>
      <c r="FM41" s="84"/>
      <c r="FN41" s="84"/>
      <c r="FO41" s="84"/>
      <c r="FP41" s="84"/>
      <c r="FQ41" s="84"/>
      <c r="FR41" s="84"/>
      <c r="FS41" s="84"/>
      <c r="FT41" s="84"/>
      <c r="FU41" s="84"/>
      <c r="FV41" s="84"/>
      <c r="FW41" s="84"/>
      <c r="FX41" s="84"/>
      <c r="FY41" s="84"/>
      <c r="FZ41" s="84"/>
      <c r="GA41" s="84"/>
      <c r="GB41" s="84"/>
      <c r="GC41" s="84"/>
      <c r="GD41" s="84"/>
      <c r="GE41" s="84"/>
      <c r="GF41" s="84"/>
      <c r="GG41" s="84"/>
      <c r="GH41" s="84"/>
      <c r="GI41" s="84"/>
      <c r="GJ41" s="84"/>
      <c r="GK41" s="84"/>
      <c r="GL41" s="84"/>
      <c r="GM41" s="84"/>
      <c r="GN41" s="84"/>
      <c r="GO41" s="84"/>
      <c r="GP41" s="84"/>
      <c r="GQ41" s="84"/>
      <c r="GR41" s="84"/>
      <c r="GS41" s="84"/>
      <c r="GT41" s="84"/>
      <c r="GU41" s="84"/>
      <c r="GV41" s="84"/>
      <c r="GW41" s="84"/>
      <c r="GX41" s="84"/>
      <c r="GY41" s="84"/>
      <c r="GZ41" s="84"/>
      <c r="HA41" s="84"/>
      <c r="HB41" s="84"/>
      <c r="HC41" s="84"/>
      <c r="HD41" s="84"/>
      <c r="HE41" s="84"/>
      <c r="HF41" s="84"/>
      <c r="HG41" s="84"/>
      <c r="HH41" s="84"/>
      <c r="HI41" s="84"/>
      <c r="HJ41" s="84"/>
      <c r="HK41" s="84"/>
      <c r="HL41" s="84"/>
      <c r="HM41" s="84"/>
      <c r="HN41" s="84"/>
      <c r="HO41" s="84"/>
      <c r="HP41" s="84"/>
      <c r="HQ41" s="84"/>
      <c r="HR41" s="84"/>
      <c r="HS41" s="84"/>
      <c r="HT41" s="84"/>
      <c r="HU41" s="84"/>
      <c r="HV41" s="84"/>
      <c r="HW41" s="84"/>
      <c r="HX41" s="84"/>
      <c r="HY41" s="84"/>
      <c r="HZ41" s="84"/>
      <c r="IA41" s="84"/>
      <c r="IB41" s="84"/>
      <c r="IC41" s="84"/>
      <c r="ID41" s="84"/>
      <c r="IE41" s="84"/>
      <c r="IF41" s="84"/>
      <c r="IG41" s="84"/>
      <c r="IH41" s="84"/>
      <c r="II41" s="84"/>
      <c r="IJ41" s="84"/>
      <c r="IK41" s="84"/>
      <c r="IL41" s="84"/>
      <c r="IM41" s="84"/>
      <c r="IN41" s="84"/>
      <c r="IO41" s="84"/>
      <c r="IP41" s="84"/>
      <c r="IQ41" s="84"/>
      <c r="IR41" s="84"/>
      <c r="IS41" s="84"/>
      <c r="IT41" s="84"/>
    </row>
    <row r="42" spans="1:254" s="86" customFormat="1" ht="12.75" customHeight="1">
      <c r="A42" s="108" t="s">
        <v>53</v>
      </c>
      <c r="B42" s="109"/>
      <c r="C42" s="109"/>
      <c r="D42" s="109"/>
      <c r="E42" s="109"/>
      <c r="F42" s="110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4"/>
      <c r="ED42" s="84"/>
      <c r="EE42" s="84"/>
      <c r="EF42" s="84"/>
      <c r="EG42" s="84"/>
      <c r="EH42" s="84"/>
      <c r="EI42" s="84"/>
      <c r="EJ42" s="84"/>
      <c r="EK42" s="84"/>
      <c r="EL42" s="84"/>
      <c r="EM42" s="84"/>
      <c r="EN42" s="84"/>
      <c r="EO42" s="84"/>
      <c r="EP42" s="84"/>
      <c r="EQ42" s="84"/>
      <c r="ER42" s="84"/>
      <c r="ES42" s="84"/>
      <c r="ET42" s="84"/>
      <c r="EU42" s="84"/>
      <c r="EV42" s="84"/>
      <c r="EW42" s="84"/>
      <c r="EX42" s="84"/>
      <c r="EY42" s="84"/>
      <c r="EZ42" s="84"/>
      <c r="FA42" s="84"/>
      <c r="FB42" s="84"/>
      <c r="FC42" s="84"/>
      <c r="FD42" s="84"/>
      <c r="FE42" s="84"/>
      <c r="FF42" s="84"/>
      <c r="FG42" s="84"/>
      <c r="FH42" s="84"/>
      <c r="FI42" s="84"/>
      <c r="FJ42" s="84"/>
      <c r="FK42" s="84"/>
      <c r="FL42" s="84"/>
      <c r="FM42" s="84"/>
      <c r="FN42" s="84"/>
      <c r="FO42" s="84"/>
      <c r="FP42" s="84"/>
      <c r="FQ42" s="84"/>
      <c r="FR42" s="84"/>
      <c r="FS42" s="84"/>
      <c r="FT42" s="84"/>
      <c r="FU42" s="84"/>
      <c r="FV42" s="84"/>
      <c r="FW42" s="84"/>
      <c r="FX42" s="84"/>
      <c r="FY42" s="84"/>
      <c r="FZ42" s="84"/>
      <c r="GA42" s="84"/>
      <c r="GB42" s="84"/>
      <c r="GC42" s="84"/>
      <c r="GD42" s="84"/>
      <c r="GE42" s="84"/>
      <c r="GF42" s="84"/>
      <c r="GG42" s="84"/>
      <c r="GH42" s="84"/>
      <c r="GI42" s="84"/>
      <c r="GJ42" s="84"/>
      <c r="GK42" s="84"/>
      <c r="GL42" s="84"/>
      <c r="GM42" s="84"/>
      <c r="GN42" s="84"/>
      <c r="GO42" s="84"/>
      <c r="GP42" s="84"/>
      <c r="GQ42" s="84"/>
      <c r="GR42" s="84"/>
      <c r="GS42" s="84"/>
      <c r="GT42" s="84"/>
      <c r="GU42" s="84"/>
      <c r="GV42" s="84"/>
      <c r="GW42" s="84"/>
      <c r="GX42" s="84"/>
      <c r="GY42" s="84"/>
      <c r="GZ42" s="84"/>
      <c r="HA42" s="84"/>
      <c r="HB42" s="84"/>
      <c r="HC42" s="84"/>
      <c r="HD42" s="84"/>
      <c r="HE42" s="84"/>
      <c r="HF42" s="84"/>
      <c r="HG42" s="84"/>
      <c r="HH42" s="84"/>
      <c r="HI42" s="84"/>
      <c r="HJ42" s="84"/>
      <c r="HK42" s="84"/>
      <c r="HL42" s="84"/>
      <c r="HM42" s="84"/>
      <c r="HN42" s="84"/>
      <c r="HO42" s="84"/>
      <c r="HP42" s="84"/>
      <c r="HQ42" s="84"/>
      <c r="HR42" s="84"/>
      <c r="HS42" s="84"/>
      <c r="HT42" s="84"/>
      <c r="HU42" s="84"/>
      <c r="HV42" s="84"/>
      <c r="HW42" s="84"/>
      <c r="HX42" s="84"/>
      <c r="HY42" s="84"/>
      <c r="HZ42" s="84"/>
      <c r="IA42" s="84"/>
      <c r="IB42" s="84"/>
      <c r="IC42" s="84"/>
      <c r="ID42" s="84"/>
      <c r="IE42" s="84"/>
      <c r="IF42" s="84"/>
      <c r="IG42" s="84"/>
      <c r="IH42" s="84"/>
      <c r="II42" s="84"/>
      <c r="IJ42" s="84"/>
      <c r="IK42" s="84"/>
      <c r="IL42" s="84"/>
      <c r="IM42" s="84"/>
      <c r="IN42" s="84"/>
      <c r="IO42" s="84"/>
      <c r="IP42" s="84"/>
      <c r="IQ42" s="84"/>
      <c r="IR42" s="84"/>
      <c r="IS42" s="84"/>
      <c r="IT42" s="84"/>
    </row>
    <row r="43" spans="1:254" s="86" customFormat="1" ht="51">
      <c r="A43" s="44" t="s">
        <v>54</v>
      </c>
      <c r="B43" s="40" t="s">
        <v>55</v>
      </c>
      <c r="C43" s="45">
        <v>6</v>
      </c>
      <c r="D43" s="42" t="s">
        <v>33</v>
      </c>
      <c r="E43" s="87">
        <v>33</v>
      </c>
      <c r="F43" s="87">
        <f>(C43*E43)</f>
        <v>198</v>
      </c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  <c r="DH43" s="84"/>
      <c r="DI43" s="84"/>
      <c r="DJ43" s="84"/>
      <c r="DK43" s="84"/>
      <c r="DL43" s="84"/>
      <c r="DM43" s="84"/>
      <c r="DN43" s="84"/>
      <c r="DO43" s="84"/>
      <c r="DP43" s="84"/>
      <c r="DQ43" s="84"/>
      <c r="DR43" s="84"/>
      <c r="DS43" s="84"/>
      <c r="DT43" s="84"/>
      <c r="DU43" s="84"/>
      <c r="DV43" s="84"/>
      <c r="DW43" s="84"/>
      <c r="DX43" s="84"/>
      <c r="DY43" s="84"/>
      <c r="DZ43" s="84"/>
      <c r="EA43" s="84"/>
      <c r="EB43" s="84"/>
      <c r="EC43" s="84"/>
      <c r="ED43" s="84"/>
      <c r="EE43" s="84"/>
      <c r="EF43" s="84"/>
      <c r="EG43" s="84"/>
      <c r="EH43" s="84"/>
      <c r="EI43" s="84"/>
      <c r="EJ43" s="84"/>
      <c r="EK43" s="84"/>
      <c r="EL43" s="84"/>
      <c r="EM43" s="84"/>
      <c r="EN43" s="84"/>
      <c r="EO43" s="84"/>
      <c r="EP43" s="84"/>
      <c r="EQ43" s="84"/>
      <c r="ER43" s="84"/>
      <c r="ES43" s="84"/>
      <c r="ET43" s="84"/>
      <c r="EU43" s="84"/>
      <c r="EV43" s="84"/>
      <c r="EW43" s="84"/>
      <c r="EX43" s="84"/>
      <c r="EY43" s="84"/>
      <c r="EZ43" s="84"/>
      <c r="FA43" s="84"/>
      <c r="FB43" s="84"/>
      <c r="FC43" s="84"/>
      <c r="FD43" s="84"/>
      <c r="FE43" s="84"/>
      <c r="FF43" s="84"/>
      <c r="FG43" s="84"/>
      <c r="FH43" s="84"/>
      <c r="FI43" s="84"/>
      <c r="FJ43" s="84"/>
      <c r="FK43" s="84"/>
      <c r="FL43" s="84"/>
      <c r="FM43" s="84"/>
      <c r="FN43" s="84"/>
      <c r="FO43" s="84"/>
      <c r="FP43" s="84"/>
      <c r="FQ43" s="84"/>
      <c r="FR43" s="84"/>
      <c r="FS43" s="84"/>
      <c r="FT43" s="84"/>
      <c r="FU43" s="84"/>
      <c r="FV43" s="84"/>
      <c r="FW43" s="84"/>
      <c r="FX43" s="84"/>
      <c r="FY43" s="84"/>
      <c r="FZ43" s="84"/>
      <c r="GA43" s="84"/>
      <c r="GB43" s="84"/>
      <c r="GC43" s="84"/>
      <c r="GD43" s="84"/>
      <c r="GE43" s="84"/>
      <c r="GF43" s="84"/>
      <c r="GG43" s="84"/>
      <c r="GH43" s="84"/>
      <c r="GI43" s="84"/>
      <c r="GJ43" s="84"/>
      <c r="GK43" s="84"/>
      <c r="GL43" s="84"/>
      <c r="GM43" s="84"/>
      <c r="GN43" s="84"/>
      <c r="GO43" s="84"/>
      <c r="GP43" s="84"/>
      <c r="GQ43" s="84"/>
      <c r="GR43" s="84"/>
      <c r="GS43" s="84"/>
      <c r="GT43" s="84"/>
      <c r="GU43" s="84"/>
      <c r="GV43" s="84"/>
      <c r="GW43" s="84"/>
      <c r="GX43" s="84"/>
      <c r="GY43" s="84"/>
      <c r="GZ43" s="84"/>
      <c r="HA43" s="84"/>
      <c r="HB43" s="84"/>
      <c r="HC43" s="84"/>
      <c r="HD43" s="84"/>
      <c r="HE43" s="84"/>
      <c r="HF43" s="84"/>
      <c r="HG43" s="84"/>
      <c r="HH43" s="84"/>
      <c r="HI43" s="84"/>
      <c r="HJ43" s="84"/>
      <c r="HK43" s="84"/>
      <c r="HL43" s="84"/>
      <c r="HM43" s="84"/>
      <c r="HN43" s="84"/>
      <c r="HO43" s="84"/>
      <c r="HP43" s="84"/>
      <c r="HQ43" s="84"/>
      <c r="HR43" s="84"/>
      <c r="HS43" s="84"/>
      <c r="HT43" s="84"/>
      <c r="HU43" s="84"/>
      <c r="HV43" s="84"/>
      <c r="HW43" s="84"/>
      <c r="HX43" s="84"/>
      <c r="HY43" s="84"/>
      <c r="HZ43" s="84"/>
      <c r="IA43" s="84"/>
      <c r="IB43" s="84"/>
      <c r="IC43" s="84"/>
      <c r="ID43" s="84"/>
      <c r="IE43" s="84"/>
      <c r="IF43" s="84"/>
      <c r="IG43" s="84"/>
      <c r="IH43" s="84"/>
      <c r="II43" s="84"/>
      <c r="IJ43" s="84"/>
      <c r="IK43" s="84"/>
      <c r="IL43" s="84"/>
      <c r="IM43" s="84"/>
      <c r="IN43" s="84"/>
      <c r="IO43" s="84"/>
      <c r="IP43" s="84"/>
      <c r="IQ43" s="84"/>
      <c r="IR43" s="84"/>
      <c r="IS43" s="84"/>
      <c r="IT43" s="84"/>
    </row>
    <row r="44" spans="1:254" ht="25.5">
      <c r="A44" s="44" t="s">
        <v>56</v>
      </c>
      <c r="B44" s="40" t="s">
        <v>57</v>
      </c>
      <c r="C44" s="45">
        <v>8</v>
      </c>
      <c r="D44" s="42" t="s">
        <v>58</v>
      </c>
      <c r="E44" s="31">
        <v>2500</v>
      </c>
      <c r="F44" s="31">
        <f t="shared" ref="F44" si="2">(C44*E44)</f>
        <v>20000</v>
      </c>
    </row>
    <row r="45" spans="1:254" ht="25.5">
      <c r="A45" s="44" t="s">
        <v>59</v>
      </c>
      <c r="B45" s="40" t="s">
        <v>55</v>
      </c>
      <c r="C45" s="45">
        <v>36</v>
      </c>
      <c r="D45" s="42" t="s">
        <v>33</v>
      </c>
      <c r="E45" s="31">
        <v>75</v>
      </c>
      <c r="F45" s="31">
        <f>E45*C45</f>
        <v>2700</v>
      </c>
    </row>
    <row r="46" spans="1:254" ht="13.5" customHeight="1">
      <c r="A46" s="133" t="s">
        <v>60</v>
      </c>
      <c r="B46" s="134"/>
      <c r="C46" s="134"/>
      <c r="D46" s="134"/>
      <c r="E46" s="135"/>
      <c r="F46" s="32">
        <f>F38+F41+F43+F44+F45</f>
        <v>521230</v>
      </c>
    </row>
    <row r="47" spans="1:254" ht="12" customHeight="1">
      <c r="A47" s="33"/>
      <c r="B47" s="34"/>
      <c r="C47" s="34"/>
      <c r="D47" s="46"/>
      <c r="E47" s="35"/>
      <c r="F47" s="35"/>
    </row>
    <row r="48" spans="1:254" ht="12" customHeight="1">
      <c r="A48" s="120" t="s">
        <v>61</v>
      </c>
      <c r="B48" s="121"/>
      <c r="C48" s="121"/>
      <c r="D48" s="121"/>
      <c r="E48" s="121"/>
      <c r="F48" s="122"/>
    </row>
    <row r="49" spans="1:6" ht="24" customHeight="1">
      <c r="A49" s="27" t="s">
        <v>62</v>
      </c>
      <c r="B49" s="27" t="s">
        <v>44</v>
      </c>
      <c r="C49" s="27" t="s">
        <v>63</v>
      </c>
      <c r="D49" s="27" t="s">
        <v>28</v>
      </c>
      <c r="E49" s="27" t="s">
        <v>29</v>
      </c>
      <c r="F49" s="27" t="s">
        <v>30</v>
      </c>
    </row>
    <row r="50" spans="1:6" ht="12.75">
      <c r="A50" s="47"/>
      <c r="B50" s="48"/>
      <c r="C50" s="49"/>
      <c r="D50" s="47"/>
      <c r="E50" s="50"/>
      <c r="F50" s="51"/>
    </row>
    <row r="51" spans="1:6" ht="12.75">
      <c r="A51" s="52" t="s">
        <v>64</v>
      </c>
      <c r="B51" s="53"/>
      <c r="C51" s="54"/>
      <c r="D51" s="53"/>
      <c r="E51" s="55"/>
      <c r="F51" s="56">
        <f t="shared" ref="F51" si="3">C51*E51</f>
        <v>0</v>
      </c>
    </row>
    <row r="52" spans="1:6" ht="13.5" customHeight="1">
      <c r="A52" s="133" t="s">
        <v>65</v>
      </c>
      <c r="B52" s="134"/>
      <c r="C52" s="134"/>
      <c r="D52" s="134"/>
      <c r="E52" s="135"/>
      <c r="F52" s="57">
        <f>SUM(F51)</f>
        <v>0</v>
      </c>
    </row>
    <row r="53" spans="1:6" ht="12" customHeight="1">
      <c r="A53" s="58"/>
      <c r="B53" s="58"/>
      <c r="C53" s="58"/>
      <c r="D53" s="58"/>
      <c r="E53" s="59"/>
      <c r="F53" s="59"/>
    </row>
    <row r="54" spans="1:6" ht="12.75">
      <c r="A54" s="136" t="s">
        <v>66</v>
      </c>
      <c r="B54" s="137"/>
      <c r="C54" s="137"/>
      <c r="D54" s="137"/>
      <c r="E54" s="138"/>
      <c r="F54" s="60">
        <f>F23+F33+F46+F52</f>
        <v>1401230</v>
      </c>
    </row>
    <row r="55" spans="1:6" ht="12" customHeight="1">
      <c r="A55" s="129" t="s">
        <v>67</v>
      </c>
      <c r="B55" s="130"/>
      <c r="C55" s="130"/>
      <c r="D55" s="130"/>
      <c r="E55" s="131"/>
      <c r="F55" s="61">
        <f>F54*0.05</f>
        <v>70061.5</v>
      </c>
    </row>
    <row r="56" spans="1:6" ht="12" customHeight="1">
      <c r="A56" s="123" t="s">
        <v>68</v>
      </c>
      <c r="B56" s="124"/>
      <c r="C56" s="124"/>
      <c r="D56" s="124"/>
      <c r="E56" s="125"/>
      <c r="F56" s="62">
        <f>F55+F54</f>
        <v>1471291.5</v>
      </c>
    </row>
    <row r="57" spans="1:6" ht="12" customHeight="1">
      <c r="A57" s="129" t="s">
        <v>69</v>
      </c>
      <c r="B57" s="130"/>
      <c r="C57" s="130"/>
      <c r="D57" s="130"/>
      <c r="E57" s="131"/>
      <c r="F57" s="61">
        <f>F11</f>
        <v>3200000</v>
      </c>
    </row>
    <row r="58" spans="1:6" ht="12.75">
      <c r="A58" s="126" t="s">
        <v>70</v>
      </c>
      <c r="B58" s="127"/>
      <c r="C58" s="127"/>
      <c r="D58" s="127"/>
      <c r="E58" s="128"/>
      <c r="F58" s="63">
        <f>F57-F56</f>
        <v>1728708.5</v>
      </c>
    </row>
    <row r="59" spans="1:6" ht="12" customHeight="1">
      <c r="A59" s="64" t="s">
        <v>71</v>
      </c>
      <c r="B59" s="65"/>
      <c r="C59" s="65"/>
      <c r="D59" s="65"/>
      <c r="E59" s="65"/>
      <c r="F59" s="66"/>
    </row>
    <row r="60" spans="1:6" ht="12.75" customHeight="1" thickBot="1">
      <c r="A60" s="67"/>
      <c r="B60" s="65"/>
      <c r="C60" s="65"/>
      <c r="D60" s="65"/>
      <c r="E60" s="65"/>
      <c r="F60" s="66"/>
    </row>
    <row r="61" spans="1:6" ht="15" customHeight="1">
      <c r="A61" s="142" t="s">
        <v>72</v>
      </c>
      <c r="B61" s="143"/>
      <c r="C61" s="143"/>
      <c r="D61" s="143"/>
      <c r="E61" s="144"/>
      <c r="F61" s="66"/>
    </row>
    <row r="62" spans="1:6" ht="12.75">
      <c r="A62" s="94" t="s">
        <v>73</v>
      </c>
      <c r="B62" s="95"/>
      <c r="C62" s="95"/>
      <c r="D62" s="95"/>
      <c r="E62" s="96"/>
      <c r="F62" s="66"/>
    </row>
    <row r="63" spans="1:6" ht="12.75">
      <c r="A63" s="94" t="s">
        <v>74</v>
      </c>
      <c r="B63" s="95"/>
      <c r="C63" s="95"/>
      <c r="D63" s="95"/>
      <c r="E63" s="96"/>
      <c r="F63" s="66"/>
    </row>
    <row r="64" spans="1:6" ht="12.75">
      <c r="A64" s="94" t="s">
        <v>75</v>
      </c>
      <c r="B64" s="95"/>
      <c r="C64" s="95"/>
      <c r="D64" s="95"/>
      <c r="E64" s="96"/>
      <c r="F64" s="66"/>
    </row>
    <row r="65" spans="1:6" ht="12.75">
      <c r="A65" s="94" t="s">
        <v>76</v>
      </c>
      <c r="B65" s="95"/>
      <c r="C65" s="95"/>
      <c r="D65" s="95"/>
      <c r="E65" s="96"/>
      <c r="F65" s="66"/>
    </row>
    <row r="66" spans="1:6" ht="12.75">
      <c r="A66" s="94" t="s">
        <v>77</v>
      </c>
      <c r="B66" s="95"/>
      <c r="C66" s="95"/>
      <c r="D66" s="95"/>
      <c r="E66" s="96"/>
      <c r="F66" s="66"/>
    </row>
    <row r="67" spans="1:6" ht="13.5" thickBot="1">
      <c r="A67" s="139" t="s">
        <v>78</v>
      </c>
      <c r="B67" s="140"/>
      <c r="C67" s="140"/>
      <c r="D67" s="140"/>
      <c r="E67" s="141"/>
      <c r="F67" s="66"/>
    </row>
    <row r="68" spans="1:6" ht="12.75" customHeight="1">
      <c r="A68" s="67"/>
      <c r="B68" s="67"/>
      <c r="C68" s="67"/>
      <c r="D68" s="67"/>
      <c r="E68" s="67"/>
      <c r="F68" s="66"/>
    </row>
    <row r="69" spans="1:6" ht="15" customHeight="1" thickBot="1">
      <c r="A69" s="148" t="s">
        <v>79</v>
      </c>
      <c r="B69" s="149"/>
      <c r="C69" s="150"/>
      <c r="D69" s="68"/>
      <c r="E69" s="68"/>
      <c r="F69" s="66"/>
    </row>
    <row r="70" spans="1:6" ht="12" customHeight="1">
      <c r="A70" s="69" t="s">
        <v>62</v>
      </c>
      <c r="B70" s="70" t="s">
        <v>80</v>
      </c>
      <c r="C70" s="71" t="s">
        <v>81</v>
      </c>
      <c r="D70" s="68"/>
      <c r="E70" s="68"/>
      <c r="F70" s="66"/>
    </row>
    <row r="71" spans="1:6" ht="12" customHeight="1">
      <c r="A71" s="72" t="s">
        <v>82</v>
      </c>
      <c r="B71" s="92">
        <f>F23</f>
        <v>880000</v>
      </c>
      <c r="C71" s="73">
        <f>(B71/B77)</f>
        <v>0.5981139699372966</v>
      </c>
      <c r="D71" s="68"/>
      <c r="E71" s="68"/>
      <c r="F71" s="66" t="s">
        <v>83</v>
      </c>
    </row>
    <row r="72" spans="1:6" ht="12" customHeight="1">
      <c r="A72" s="72" t="s">
        <v>84</v>
      </c>
      <c r="B72" s="92">
        <f>F28</f>
        <v>0</v>
      </c>
      <c r="C72" s="73">
        <v>0</v>
      </c>
      <c r="D72" s="68"/>
      <c r="E72" s="68"/>
      <c r="F72" s="66"/>
    </row>
    <row r="73" spans="1:6" ht="12" customHeight="1">
      <c r="A73" s="72" t="s">
        <v>85</v>
      </c>
      <c r="B73" s="92">
        <f>F33</f>
        <v>0</v>
      </c>
      <c r="C73" s="73">
        <f>(B73/B77)</f>
        <v>0</v>
      </c>
      <c r="D73" s="68"/>
      <c r="E73" s="68"/>
      <c r="F73" s="66"/>
    </row>
    <row r="74" spans="1:6" ht="12" customHeight="1">
      <c r="A74" s="72" t="s">
        <v>43</v>
      </c>
      <c r="B74" s="92">
        <f>F46</f>
        <v>521230</v>
      </c>
      <c r="C74" s="73">
        <f>(B74/B77)</f>
        <v>0.35426698244365579</v>
      </c>
      <c r="D74" s="68"/>
      <c r="E74" s="68"/>
      <c r="F74" s="66"/>
    </row>
    <row r="75" spans="1:6" ht="12" customHeight="1">
      <c r="A75" s="72" t="s">
        <v>86</v>
      </c>
      <c r="B75" s="92">
        <f>F52</f>
        <v>0</v>
      </c>
      <c r="C75" s="73">
        <f>(B75/B77)</f>
        <v>0</v>
      </c>
      <c r="D75" s="74"/>
      <c r="E75" s="74"/>
      <c r="F75" s="66"/>
    </row>
    <row r="76" spans="1:6" ht="12" customHeight="1">
      <c r="A76" s="72" t="s">
        <v>87</v>
      </c>
      <c r="B76" s="92">
        <f>F55</f>
        <v>70061.5</v>
      </c>
      <c r="C76" s="73">
        <f>(B76/B77)</f>
        <v>4.7619047619047616E-2</v>
      </c>
      <c r="D76" s="74"/>
      <c r="E76" s="74"/>
      <c r="F76" s="66"/>
    </row>
    <row r="77" spans="1:6" ht="12.75" customHeight="1" thickBot="1">
      <c r="A77" s="75" t="s">
        <v>88</v>
      </c>
      <c r="B77" s="93">
        <f>SUM(B71:B76)</f>
        <v>1471291.5</v>
      </c>
      <c r="C77" s="76">
        <f>SUM(C71:C76)</f>
        <v>1</v>
      </c>
      <c r="D77" s="74"/>
      <c r="E77" s="74"/>
      <c r="F77" s="66"/>
    </row>
    <row r="78" spans="1:6" ht="12.75" customHeight="1">
      <c r="A78" s="77"/>
      <c r="B78" s="65"/>
      <c r="C78" s="65"/>
      <c r="D78" s="65"/>
      <c r="E78" s="65"/>
      <c r="F78" s="66"/>
    </row>
    <row r="79" spans="1:6" ht="15.75" customHeight="1" thickBot="1">
      <c r="A79" s="145" t="s">
        <v>89</v>
      </c>
      <c r="B79" s="146"/>
      <c r="C79" s="146"/>
      <c r="D79" s="147"/>
      <c r="E79" s="78"/>
      <c r="F79" s="66"/>
    </row>
    <row r="80" spans="1:6" ht="26.25" thickBot="1">
      <c r="A80" s="79" t="s">
        <v>90</v>
      </c>
      <c r="B80" s="88">
        <v>28</v>
      </c>
      <c r="C80" s="88">
        <v>32</v>
      </c>
      <c r="D80" s="89">
        <v>36</v>
      </c>
      <c r="E80" s="80"/>
      <c r="F80" s="81"/>
    </row>
    <row r="81" spans="1:6" ht="26.25" thickBot="1">
      <c r="A81" s="82" t="s">
        <v>91</v>
      </c>
      <c r="B81" s="90">
        <f>F56/B80</f>
        <v>52546.125</v>
      </c>
      <c r="C81" s="90">
        <f>F56/C80</f>
        <v>45977.859375</v>
      </c>
      <c r="D81" s="91">
        <f>F56/D80</f>
        <v>40869.208333333336</v>
      </c>
      <c r="E81" s="80"/>
      <c r="F81" s="81"/>
    </row>
    <row r="82" spans="1:6" ht="12.75">
      <c r="A82" s="132" t="s">
        <v>92</v>
      </c>
      <c r="B82" s="132"/>
      <c r="C82" s="132"/>
      <c r="D82" s="132"/>
      <c r="E82" s="80"/>
      <c r="F82" s="81"/>
    </row>
  </sheetData>
  <mergeCells count="35">
    <mergeCell ref="A57:E57"/>
    <mergeCell ref="A82:D82"/>
    <mergeCell ref="A46:E46"/>
    <mergeCell ref="A48:F48"/>
    <mergeCell ref="A52:E52"/>
    <mergeCell ref="A54:E54"/>
    <mergeCell ref="A55:E55"/>
    <mergeCell ref="A65:E65"/>
    <mergeCell ref="A66:E66"/>
    <mergeCell ref="A67:E67"/>
    <mergeCell ref="A61:E61"/>
    <mergeCell ref="A79:D79"/>
    <mergeCell ref="A69:C69"/>
    <mergeCell ref="A62:E62"/>
    <mergeCell ref="D8:E8"/>
    <mergeCell ref="D13:E13"/>
    <mergeCell ref="D11:E11"/>
    <mergeCell ref="D14:E14"/>
    <mergeCell ref="A16:F16"/>
    <mergeCell ref="A63:E63"/>
    <mergeCell ref="A64:E64"/>
    <mergeCell ref="D12:E12"/>
    <mergeCell ref="D10:E10"/>
    <mergeCell ref="D9:E9"/>
    <mergeCell ref="A37:F37"/>
    <mergeCell ref="A42:F42"/>
    <mergeCell ref="A18:F18"/>
    <mergeCell ref="A23:E23"/>
    <mergeCell ref="A28:E28"/>
    <mergeCell ref="A33:E33"/>
    <mergeCell ref="A30:F30"/>
    <mergeCell ref="A25:F25"/>
    <mergeCell ref="A35:F35"/>
    <mergeCell ref="A56:E56"/>
    <mergeCell ref="A58:E58"/>
  </mergeCells>
  <pageMargins left="0.748031" right="0.748031" top="0.98425200000000002" bottom="0.98425200000000002" header="0" footer="0"/>
  <pageSetup scale="99" orientation="portrait" r:id="rId1"/>
  <headerFooter>
    <oddFooter>&amp;C&amp;"Helvetica Neue,Regular"&amp;12&amp;K000000&amp;P</oddFooter>
  </headerFooter>
  <rowBreaks count="1" manualBreakCount="1">
    <brk id="4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2022-06-23T20:23:15Z</dcterms:modified>
  <cp:category/>
  <cp:contentStatus/>
</cp:coreProperties>
</file>