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5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YUNGAY 2022\"/>
    </mc:Choice>
  </mc:AlternateContent>
  <xr:revisionPtr revIDLastSave="0" documentId="11_EDD94A069C522BAB95D5D4CE9C5CC3884263B1F5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CERDOS" sheetId="1" r:id="rId1"/>
  </sheets>
  <calcPr calcId="162913"/>
</workbook>
</file>

<file path=xl/calcChain.xml><?xml version="1.0" encoding="utf-8"?>
<calcChain xmlns="http://schemas.openxmlformats.org/spreadsheetml/2006/main">
  <c r="B71" i="1" l="1"/>
  <c r="F37" i="1" l="1"/>
  <c r="F21" i="1"/>
  <c r="F20" i="1"/>
  <c r="F43" i="1" l="1"/>
  <c r="F45" i="1" s="1"/>
  <c r="B74" i="1" s="1"/>
  <c r="F38" i="1"/>
  <c r="F11" i="1"/>
  <c r="F50" i="1" s="1"/>
  <c r="F22" i="1" l="1"/>
  <c r="B70" i="1" s="1"/>
  <c r="F39" i="1"/>
  <c r="B73" i="1" s="1"/>
  <c r="F32" i="1"/>
  <c r="B72" i="1" s="1"/>
  <c r="F47" i="1" l="1"/>
  <c r="F48" i="1" s="1"/>
  <c r="F49" i="1" l="1"/>
  <c r="C81" i="1" s="1"/>
  <c r="B75" i="1"/>
  <c r="B81" i="1" l="1"/>
  <c r="D81" i="1"/>
  <c r="F51" i="1"/>
  <c r="B76" i="1"/>
  <c r="C73" i="1" l="1"/>
  <c r="C74" i="1"/>
  <c r="C72" i="1"/>
  <c r="C70" i="1"/>
  <c r="C75" i="1"/>
  <c r="C76" i="1" l="1"/>
</calcChain>
</file>

<file path=xl/sharedStrings.xml><?xml version="1.0" encoding="utf-8"?>
<sst xmlns="http://schemas.openxmlformats.org/spreadsheetml/2006/main" count="111" uniqueCount="83">
  <si>
    <t>RUBRO O CULTIVO</t>
  </si>
  <si>
    <t>CERDOS</t>
  </si>
  <si>
    <t>RENDIMIENTO (lechones/vientre)</t>
  </si>
  <si>
    <t>VARIEDAD</t>
  </si>
  <si>
    <t>CRIOLLOS</t>
  </si>
  <si>
    <t>FECHA ESTIMADA  PRECIO VENTA</t>
  </si>
  <si>
    <t>MAY - SEPT</t>
  </si>
  <si>
    <t>NIVEL TECNOLÓGICO</t>
  </si>
  <si>
    <t>MEDIO</t>
  </si>
  <si>
    <t>PRECIO ESPERADO ($/LECHON)</t>
  </si>
  <si>
    <t>REGIÓN</t>
  </si>
  <si>
    <t>ÑUBLE</t>
  </si>
  <si>
    <t>INGRESO ESPERADO, con IVA ($)</t>
  </si>
  <si>
    <t>AGENCIA DE ÁREA</t>
  </si>
  <si>
    <t>YUNGAY</t>
  </si>
  <si>
    <t>DESTINO PRODUCCION</t>
  </si>
  <si>
    <t>LOCAL</t>
  </si>
  <si>
    <t>COMUNA/LOCALIDAD</t>
  </si>
  <si>
    <t>PEMUCO, YUNGAY</t>
  </si>
  <si>
    <t>FECHA DE COSECHA</t>
  </si>
  <si>
    <t>MAY-SEPT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</si>
  <si>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</si>
  <si>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</si>
  <si>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</si>
  <si>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</si>
  <si>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</si>
  <si>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</si>
  <si>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</si>
  <si>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</si>
  <si>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</si>
  <si>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</si>
  <si>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</si>
  <si>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</si>
  <si>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</si>
  <si>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</si>
  <si>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</si>
  <si>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</si>
  <si>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</si>
  <si>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JA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</si>
  <si>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</si>
  <si>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</si>
  <si>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</si>
  <si>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</si>
  <si>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</si>
  <si>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</si>
  <si>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</si>
  <si>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ALIMENTACION</t>
  </si>
  <si>
    <t>Alimento cerdo lactancia</t>
  </si>
  <si>
    <t>Kg</t>
  </si>
  <si>
    <t>Alimento cerdo lechón</t>
  </si>
  <si>
    <t>Subtotal Insumos</t>
  </si>
  <si>
    <t>OTROS</t>
  </si>
  <si>
    <t>Item</t>
  </si>
  <si>
    <t>Traslados (fletes)</t>
  </si>
  <si>
    <t>unidad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</si>
  <si>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</si>
  <si>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</si>
  <si>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</si>
  <si>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</si>
  <si>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</si>
  <si>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</si>
  <si>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</si>
  <si>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</si>
  <si>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</si>
  <si>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</si>
  <si>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</si>
  <si>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</si>
  <si>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</si>
  <si>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</si>
  <si>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</si>
  <si>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</si>
  <si>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</si>
  <si>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</si>
  <si>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</si>
  <si>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</si>
  <si>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</si>
  <si>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</si>
  <si>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</si>
  <si>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</si>
  <si>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($/lechon)</t>
  </si>
  <si>
    <t>Rendimiento (lechon/vientre)</t>
  </si>
  <si>
    <t>Costo unitario ($/lechon)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</si>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</sst>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49" fontId="1" fillId="3" borderId="4" xfId="0" applyNumberFormat="1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right"/>
    </xf>
    <xf numFmtId="0" fontId="2" fillId="2" borderId="6" xfId="0" applyFont="1" applyFill="1" applyBorder="1"/>
    <xf numFmtId="3" fontId="2" fillId="2" borderId="5" xfId="0" applyNumberFormat="1" applyFont="1" applyFill="1" applyBorder="1"/>
    <xf numFmtId="49" fontId="4" fillId="2" borderId="4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wrapText="1"/>
    </xf>
    <xf numFmtId="3" fontId="4" fillId="2" borderId="5" xfId="0" applyNumberFormat="1" applyFont="1" applyFill="1" applyBorder="1" applyAlignment="1">
      <alignment horizontal="right" wrapText="1"/>
    </xf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0" fontId="4" fillId="2" borderId="5" xfId="0" applyNumberFormat="1" applyFont="1" applyFill="1" applyBorder="1" applyAlignment="1">
      <alignment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/>
    <xf numFmtId="0" fontId="2" fillId="2" borderId="16" xfId="0" applyFont="1" applyFill="1" applyBorder="1"/>
    <xf numFmtId="3" fontId="2" fillId="2" borderId="16" xfId="0" applyNumberFormat="1" applyFont="1" applyFill="1" applyBorder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8" fillId="2" borderId="5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/>
    <xf numFmtId="0" fontId="4" fillId="2" borderId="5" xfId="0" applyFont="1" applyFill="1" applyBorder="1" applyAlignment="1">
      <alignment horizontal="center"/>
    </xf>
    <xf numFmtId="49" fontId="9" fillId="3" borderId="13" xfId="0" applyNumberFormat="1" applyFont="1" applyFill="1" applyBorder="1" applyAlignment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3" fontId="9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5" fontId="4" fillId="2" borderId="5" xfId="0" applyNumberFormat="1" applyFont="1" applyFill="1" applyBorder="1"/>
    <xf numFmtId="49" fontId="10" fillId="5" borderId="5" xfId="0" applyNumberFormat="1" applyFont="1" applyFill="1" applyBorder="1" applyAlignment="1">
      <alignment wrapText="1"/>
    </xf>
    <xf numFmtId="0" fontId="4" fillId="2" borderId="5" xfId="0" applyFont="1" applyFill="1" applyBorder="1" applyAlignment="1">
      <alignment horizontal="center" wrapText="1"/>
    </xf>
    <xf numFmtId="49" fontId="9" fillId="3" borderId="17" xfId="0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vertical="center"/>
    </xf>
    <xf numFmtId="3" fontId="9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6" fillId="7" borderId="19" xfId="0" applyFont="1" applyFill="1" applyBorder="1"/>
    <xf numFmtId="49" fontId="14" fillId="8" borderId="20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0" fontId="14" fillId="2" borderId="5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vertical="center"/>
    </xf>
    <xf numFmtId="0" fontId="11" fillId="7" borderId="18" xfId="0" applyFont="1" applyFill="1" applyBorder="1" applyAlignment="1">
      <alignment vertical="center"/>
    </xf>
    <xf numFmtId="0" fontId="11" fillId="7" borderId="19" xfId="0" applyFont="1" applyFill="1" applyBorder="1" applyAlignment="1">
      <alignment vertical="center"/>
    </xf>
    <xf numFmtId="166" fontId="1" fillId="2" borderId="19" xfId="0" applyNumberFormat="1" applyFont="1" applyFill="1" applyBorder="1" applyAlignment="1">
      <alignment vertical="center"/>
    </xf>
    <xf numFmtId="166" fontId="18" fillId="2" borderId="19" xfId="0" applyNumberFormat="1" applyFont="1" applyFill="1" applyBorder="1" applyAlignment="1">
      <alignment vertical="center"/>
    </xf>
    <xf numFmtId="0" fontId="16" fillId="2" borderId="19" xfId="0" applyFont="1" applyFill="1" applyBorder="1"/>
    <xf numFmtId="49" fontId="0" fillId="2" borderId="19" xfId="0" applyNumberForma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2" fillId="2" borderId="21" xfId="0" applyFont="1" applyFill="1" applyBorder="1"/>
    <xf numFmtId="3" fontId="2" fillId="2" borderId="21" xfId="0" applyNumberFormat="1" applyFont="1" applyFill="1" applyBorder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6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1" fillId="5" borderId="28" xfId="0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7" fillId="2" borderId="19" xfId="0" applyFont="1" applyFill="1" applyBorder="1" applyAlignment="1">
      <alignment vertical="center"/>
    </xf>
    <xf numFmtId="49" fontId="14" fillId="8" borderId="30" xfId="0" applyNumberFormat="1" applyFont="1" applyFill="1" applyBorder="1" applyAlignment="1">
      <alignment vertical="center"/>
    </xf>
    <xf numFmtId="49" fontId="16" fillId="8" borderId="31" xfId="0" applyNumberFormat="1" applyFont="1" applyFill="1" applyBorder="1"/>
    <xf numFmtId="49" fontId="14" fillId="2" borderId="32" xfId="0" applyNumberFormat="1" applyFont="1" applyFill="1" applyBorder="1" applyAlignment="1">
      <alignment vertical="center"/>
    </xf>
    <xf numFmtId="9" fontId="16" fillId="2" borderId="33" xfId="0" applyNumberFormat="1" applyFont="1" applyFill="1" applyBorder="1"/>
    <xf numFmtId="49" fontId="14" fillId="8" borderId="34" xfId="0" applyNumberFormat="1" applyFont="1" applyFill="1" applyBorder="1" applyAlignment="1">
      <alignment vertical="center"/>
    </xf>
    <xf numFmtId="167" fontId="14" fillId="8" borderId="35" xfId="0" applyNumberFormat="1" applyFont="1" applyFill="1" applyBorder="1" applyAlignment="1">
      <alignment vertical="center"/>
    </xf>
    <xf numFmtId="9" fontId="14" fillId="8" borderId="36" xfId="0" applyNumberFormat="1" applyFont="1" applyFill="1" applyBorder="1" applyAlignment="1">
      <alignment vertical="center"/>
    </xf>
    <xf numFmtId="0" fontId="16" fillId="9" borderId="39" xfId="0" applyFont="1" applyFill="1" applyBorder="1"/>
    <xf numFmtId="0" fontId="16" fillId="2" borderId="19" xfId="0" applyFont="1" applyFill="1" applyBorder="1" applyAlignment="1">
      <alignment vertical="center"/>
    </xf>
    <xf numFmtId="49" fontId="16" fillId="2" borderId="19" xfId="0" applyNumberFormat="1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16" fillId="2" borderId="41" xfId="0" applyFont="1" applyFill="1" applyBorder="1"/>
    <xf numFmtId="0" fontId="16" fillId="2" borderId="42" xfId="0" applyFont="1" applyFill="1" applyBorder="1"/>
    <xf numFmtId="49" fontId="16" fillId="2" borderId="43" xfId="0" applyNumberFormat="1" applyFont="1" applyFill="1" applyBorder="1" applyAlignment="1">
      <alignment vertical="center"/>
    </xf>
    <xf numFmtId="0" fontId="16" fillId="2" borderId="44" xfId="0" applyFont="1" applyFill="1" applyBorder="1"/>
    <xf numFmtId="49" fontId="16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0" fontId="14" fillId="7" borderId="19" xfId="0" applyFont="1" applyFill="1" applyBorder="1" applyAlignment="1">
      <alignment vertical="center"/>
    </xf>
    <xf numFmtId="0" fontId="11" fillId="9" borderId="18" xfId="0" applyFont="1" applyFill="1" applyBorder="1" applyAlignment="1">
      <alignment vertical="center"/>
    </xf>
    <xf numFmtId="49" fontId="19" fillId="9" borderId="19" xfId="0" applyNumberFormat="1" applyFont="1" applyFill="1" applyBorder="1" applyAlignment="1">
      <alignment vertical="center"/>
    </xf>
    <xf numFmtId="0" fontId="11" fillId="9" borderId="19" xfId="0" applyFont="1" applyFill="1" applyBorder="1" applyAlignment="1">
      <alignment vertical="center"/>
    </xf>
    <xf numFmtId="0" fontId="11" fillId="9" borderId="48" xfId="0" applyFont="1" applyFill="1" applyBorder="1" applyAlignment="1">
      <alignment vertical="center"/>
    </xf>
    <xf numFmtId="49" fontId="14" fillId="8" borderId="49" xfId="0" applyNumberFormat="1" applyFont="1" applyFill="1" applyBorder="1" applyAlignment="1">
      <alignment vertical="center"/>
    </xf>
    <xf numFmtId="0" fontId="14" fillId="8" borderId="50" xfId="0" applyNumberFormat="1" applyFont="1" applyFill="1" applyBorder="1" applyAlignment="1">
      <alignment vertical="center"/>
    </xf>
    <xf numFmtId="0" fontId="14" fillId="8" borderId="51" xfId="0" applyNumberFormat="1" applyFont="1" applyFill="1" applyBorder="1" applyAlignment="1">
      <alignment vertical="center"/>
    </xf>
    <xf numFmtId="167" fontId="14" fillId="8" borderId="36" xfId="0" applyNumberFormat="1" applyFont="1" applyFill="1" applyBorder="1" applyAlignment="1">
      <alignment vertical="center"/>
    </xf>
    <xf numFmtId="0" fontId="0" fillId="0" borderId="19" xfId="0" applyNumberFormat="1" applyBorder="1"/>
    <xf numFmtId="49" fontId="4" fillId="2" borderId="5" xfId="0" applyNumberFormat="1" applyFont="1" applyFill="1" applyBorder="1"/>
    <xf numFmtId="49" fontId="4" fillId="2" borderId="5" xfId="0" applyNumberFormat="1" applyFont="1" applyFill="1" applyBorder="1" applyAlignment="1">
      <alignment horizontal="left" vertical="center" wrapText="1"/>
    </xf>
    <xf numFmtId="3" fontId="4" fillId="2" borderId="5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right" wrapText="1"/>
    </xf>
    <xf numFmtId="0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right" vertical="center"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horizontal="right" vertical="center" wrapText="1"/>
    </xf>
    <xf numFmtId="14" fontId="4" fillId="2" borderId="5" xfId="0" applyNumberFormat="1" applyFont="1" applyFill="1" applyBorder="1" applyAlignment="1">
      <alignment horizontal="right" vertical="center"/>
    </xf>
    <xf numFmtId="0" fontId="4" fillId="2" borderId="5" xfId="0" applyNumberFormat="1" applyFont="1" applyFill="1" applyBorder="1" applyAlignment="1">
      <alignment vertical="center" wrapText="1"/>
    </xf>
    <xf numFmtId="49" fontId="19" fillId="9" borderId="37" xfId="0" applyNumberFormat="1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4" fillId="2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2"/>
  <sheetViews>
    <sheetView showGridLines="0" tabSelected="1" zoomScale="140" zoomScaleNormal="140" workbookViewId="0">
      <selection activeCell="F11" sqref="F11"/>
    </sheetView>
  </sheetViews>
  <sheetFormatPr defaultColWidth="10.85546875" defaultRowHeight="11.25" customHeight="1"/>
  <cols>
    <col min="1" max="1" width="16.7109375" style="1" customWidth="1"/>
    <col min="2" max="2" width="19.42578125" style="1" customWidth="1"/>
    <col min="3" max="3" width="9.42578125" style="1" customWidth="1"/>
    <col min="4" max="4" width="14.42578125" style="1" customWidth="1"/>
    <col min="5" max="5" width="11" style="1" customWidth="1"/>
    <col min="6" max="6" width="12.42578125" style="1" customWidth="1"/>
    <col min="7" max="254" width="10.85546875" style="1" customWidth="1"/>
  </cols>
  <sheetData>
    <row r="1" spans="1:6" ht="15" customHeight="1">
      <c r="A1" s="2"/>
      <c r="B1" s="2"/>
      <c r="C1" s="2"/>
      <c r="D1" s="2"/>
      <c r="E1" s="2"/>
      <c r="F1" s="2"/>
    </row>
    <row r="2" spans="1:6" ht="15" customHeight="1">
      <c r="A2" s="2"/>
      <c r="B2" s="2"/>
      <c r="C2" s="2"/>
      <c r="D2" s="2"/>
      <c r="E2" s="2"/>
      <c r="F2" s="2"/>
    </row>
    <row r="3" spans="1:6" ht="15" customHeight="1">
      <c r="A3" s="2"/>
      <c r="B3" s="2"/>
      <c r="C3" s="2"/>
      <c r="D3" s="2"/>
      <c r="E3" s="2"/>
      <c r="F3" s="2"/>
    </row>
    <row r="4" spans="1:6" ht="15" customHeight="1">
      <c r="A4" s="2"/>
      <c r="B4" s="2"/>
      <c r="C4" s="2"/>
      <c r="D4" s="2"/>
      <c r="E4" s="2"/>
      <c r="F4" s="2"/>
    </row>
    <row r="5" spans="1:6" ht="15" customHeight="1">
      <c r="A5" s="2"/>
      <c r="B5" s="2"/>
      <c r="C5" s="2"/>
      <c r="D5" s="2"/>
      <c r="E5" s="2"/>
      <c r="F5" s="2"/>
    </row>
    <row r="6" spans="1:6" ht="15" customHeight="1">
      <c r="A6" s="2"/>
      <c r="B6" s="2"/>
      <c r="C6" s="2"/>
      <c r="D6" s="2"/>
      <c r="E6" s="2"/>
      <c r="F6" s="2"/>
    </row>
    <row r="7" spans="1:6" ht="15" customHeight="1">
      <c r="A7" s="3"/>
      <c r="B7" s="4"/>
      <c r="C7" s="2"/>
      <c r="D7" s="4"/>
      <c r="E7" s="4"/>
      <c r="F7" s="4"/>
    </row>
    <row r="8" spans="1:6" ht="12" customHeight="1">
      <c r="A8" s="5" t="s">
        <v>0</v>
      </c>
      <c r="B8" s="6" t="s">
        <v>1</v>
      </c>
      <c r="C8" s="7"/>
      <c r="D8" s="144" t="s">
        <v>2</v>
      </c>
      <c r="E8" s="145"/>
      <c r="F8" s="8">
        <v>18</v>
      </c>
    </row>
    <row r="9" spans="1:6" ht="38.25" customHeight="1">
      <c r="A9" s="9" t="s">
        <v>3</v>
      </c>
      <c r="B9" s="134" t="s">
        <v>4</v>
      </c>
      <c r="C9" s="131"/>
      <c r="D9" s="142" t="s">
        <v>5</v>
      </c>
      <c r="E9" s="143"/>
      <c r="F9" s="132" t="s">
        <v>6</v>
      </c>
    </row>
    <row r="10" spans="1:6" ht="18" customHeight="1">
      <c r="A10" s="9" t="s">
        <v>7</v>
      </c>
      <c r="B10" s="132" t="s">
        <v>8</v>
      </c>
      <c r="C10" s="131"/>
      <c r="D10" s="142" t="s">
        <v>9</v>
      </c>
      <c r="E10" s="143"/>
      <c r="F10" s="133">
        <v>45000</v>
      </c>
    </row>
    <row r="11" spans="1:6" ht="11.25" customHeight="1">
      <c r="A11" s="9" t="s">
        <v>10</v>
      </c>
      <c r="B11" s="134" t="s">
        <v>11</v>
      </c>
      <c r="C11" s="131"/>
      <c r="D11" s="135" t="s">
        <v>12</v>
      </c>
      <c r="E11" s="136"/>
      <c r="F11" s="137">
        <f>(F8*F10)</f>
        <v>810000</v>
      </c>
    </row>
    <row r="12" spans="1:6" ht="11.25" customHeight="1">
      <c r="A12" s="9" t="s">
        <v>13</v>
      </c>
      <c r="B12" s="132" t="s">
        <v>14</v>
      </c>
      <c r="C12" s="131"/>
      <c r="D12" s="142" t="s">
        <v>15</v>
      </c>
      <c r="E12" s="143"/>
      <c r="F12" s="132" t="s">
        <v>16</v>
      </c>
    </row>
    <row r="13" spans="1:6" ht="13.5" customHeight="1">
      <c r="A13" s="9" t="s">
        <v>17</v>
      </c>
      <c r="B13" s="132" t="s">
        <v>18</v>
      </c>
      <c r="C13" s="131"/>
      <c r="D13" s="142" t="s">
        <v>19</v>
      </c>
      <c r="E13" s="143"/>
      <c r="F13" s="132" t="s">
        <v>20</v>
      </c>
    </row>
    <row r="14" spans="1:6" ht="25.5" customHeight="1">
      <c r="A14" s="9" t="s">
        <v>21</v>
      </c>
      <c r="B14" s="138">
        <v>44727</v>
      </c>
      <c r="C14" s="131"/>
      <c r="D14" s="146" t="s">
        <v>22</v>
      </c>
      <c r="E14" s="147"/>
      <c r="F14" s="134" t="s">
        <v>23</v>
      </c>
    </row>
    <row r="15" spans="1:6" ht="12" customHeight="1">
      <c r="A15" s="13"/>
      <c r="B15" s="14"/>
      <c r="C15" s="15"/>
      <c r="D15" s="16"/>
      <c r="E15" s="16"/>
      <c r="F15" s="17"/>
    </row>
    <row r="16" spans="1:6" ht="12" customHeight="1">
      <c r="A16" s="148" t="s">
        <v>24</v>
      </c>
      <c r="B16" s="149"/>
      <c r="C16" s="149"/>
      <c r="D16" s="149"/>
      <c r="E16" s="149"/>
      <c r="F16" s="149"/>
    </row>
    <row r="17" spans="1:6" ht="12" customHeight="1">
      <c r="A17" s="18"/>
      <c r="B17" s="19"/>
      <c r="C17" s="19"/>
      <c r="D17" s="19"/>
      <c r="E17" s="20"/>
      <c r="F17" s="20"/>
    </row>
    <row r="18" spans="1:6" ht="12" customHeight="1">
      <c r="A18" s="21" t="s">
        <v>25</v>
      </c>
      <c r="B18" s="22"/>
      <c r="C18" s="23"/>
      <c r="D18" s="23"/>
      <c r="E18" s="23"/>
      <c r="F18" s="23"/>
    </row>
    <row r="19" spans="1:6" ht="24" customHeight="1">
      <c r="A19" s="24" t="s">
        <v>26</v>
      </c>
      <c r="B19" s="24" t="s">
        <v>27</v>
      </c>
      <c r="C19" s="24" t="s">
        <v>28</v>
      </c>
      <c r="D19" s="24" t="s">
        <v>29</v>
      </c>
      <c r="E19" s="24" t="s">
        <v>30</v>
      </c>
      <c r="F19" s="24" t="s">
        <v>31</v>
      </c>
    </row>
    <row r="20" spans="1:6" ht="12.75" customHeight="1">
      <c r="A20" s="130" t="s">
        <v>32</v>
      </c>
      <c r="B20" s="10" t="s">
        <v>33</v>
      </c>
      <c r="C20" s="139">
        <v>1</v>
      </c>
      <c r="D20" s="130" t="s">
        <v>34</v>
      </c>
      <c r="E20" s="137">
        <v>50000</v>
      </c>
      <c r="F20" s="137">
        <f>(C20*E20)</f>
        <v>50000</v>
      </c>
    </row>
    <row r="21" spans="1:6" ht="15">
      <c r="A21" s="130" t="s">
        <v>35</v>
      </c>
      <c r="B21" s="10" t="s">
        <v>33</v>
      </c>
      <c r="C21" s="139">
        <v>12</v>
      </c>
      <c r="D21" s="130" t="s">
        <v>34</v>
      </c>
      <c r="E21" s="137">
        <v>18500</v>
      </c>
      <c r="F21" s="137">
        <f>(C21*E21)</f>
        <v>222000</v>
      </c>
    </row>
    <row r="22" spans="1:6" ht="12.75" customHeight="1">
      <c r="A22" s="27" t="s">
        <v>36</v>
      </c>
      <c r="B22" s="28"/>
      <c r="C22" s="28"/>
      <c r="D22" s="28"/>
      <c r="E22" s="29"/>
      <c r="F22" s="30">
        <f>SUM(F20:F21)</f>
        <v>272000</v>
      </c>
    </row>
    <row r="23" spans="1:6" ht="12" customHeight="1">
      <c r="A23" s="18"/>
      <c r="B23" s="20"/>
      <c r="C23" s="20"/>
      <c r="D23" s="20"/>
      <c r="E23" s="31"/>
      <c r="F23" s="31"/>
    </row>
    <row r="24" spans="1:6" ht="12" customHeight="1">
      <c r="A24" s="32" t="s">
        <v>37</v>
      </c>
      <c r="B24" s="33"/>
      <c r="C24" s="34"/>
      <c r="D24" s="34"/>
      <c r="E24" s="35"/>
      <c r="F24" s="35"/>
    </row>
    <row r="25" spans="1:6" ht="24" customHeight="1">
      <c r="A25" s="36" t="s">
        <v>26</v>
      </c>
      <c r="B25" s="37" t="s">
        <v>27</v>
      </c>
      <c r="C25" s="37" t="s">
        <v>28</v>
      </c>
      <c r="D25" s="36" t="s">
        <v>29</v>
      </c>
      <c r="E25" s="37" t="s">
        <v>30</v>
      </c>
      <c r="F25" s="36" t="s">
        <v>31</v>
      </c>
    </row>
    <row r="26" spans="1:6" ht="12" customHeight="1">
      <c r="A26" s="38"/>
      <c r="B26" s="39" t="s">
        <v>38</v>
      </c>
      <c r="C26" s="39"/>
      <c r="D26" s="39"/>
      <c r="E26" s="38"/>
      <c r="F26" s="38"/>
    </row>
    <row r="27" spans="1:6" ht="12" customHeight="1">
      <c r="A27" s="40" t="s">
        <v>39</v>
      </c>
      <c r="B27" s="41"/>
      <c r="C27" s="41"/>
      <c r="D27" s="41"/>
      <c r="E27" s="42"/>
      <c r="F27" s="42"/>
    </row>
    <row r="28" spans="1:6" ht="12" customHeight="1">
      <c r="A28" s="43"/>
      <c r="B28" s="44"/>
      <c r="C28" s="44"/>
      <c r="D28" s="44"/>
      <c r="E28" s="45"/>
      <c r="F28" s="45"/>
    </row>
    <row r="29" spans="1:6" ht="12" customHeight="1">
      <c r="A29" s="32" t="s">
        <v>40</v>
      </c>
      <c r="B29" s="33"/>
      <c r="C29" s="34"/>
      <c r="D29" s="34"/>
      <c r="E29" s="35"/>
      <c r="F29" s="35"/>
    </row>
    <row r="30" spans="1:6" ht="24" customHeight="1">
      <c r="A30" s="46" t="s">
        <v>26</v>
      </c>
      <c r="B30" s="46" t="s">
        <v>27</v>
      </c>
      <c r="C30" s="46" t="s">
        <v>28</v>
      </c>
      <c r="D30" s="46" t="s">
        <v>29</v>
      </c>
      <c r="E30" s="47" t="s">
        <v>30</v>
      </c>
      <c r="F30" s="46" t="s">
        <v>31</v>
      </c>
    </row>
    <row r="31" spans="1:6" ht="12.75" customHeight="1">
      <c r="A31" s="11"/>
      <c r="B31" s="25"/>
      <c r="C31" s="26"/>
      <c r="D31" s="25"/>
      <c r="E31" s="12"/>
      <c r="F31" s="12"/>
    </row>
    <row r="32" spans="1:6" ht="12.75" customHeight="1">
      <c r="A32" s="48" t="s">
        <v>41</v>
      </c>
      <c r="B32" s="49"/>
      <c r="C32" s="49"/>
      <c r="D32" s="49"/>
      <c r="E32" s="50"/>
      <c r="F32" s="51">
        <f>SUM(F31:F31)</f>
        <v>0</v>
      </c>
    </row>
    <row r="33" spans="1:10" ht="12" customHeight="1">
      <c r="A33" s="43"/>
      <c r="B33" s="44"/>
      <c r="C33" s="44"/>
      <c r="D33" s="44"/>
      <c r="E33" s="45"/>
      <c r="F33" s="45"/>
    </row>
    <row r="34" spans="1:10" ht="12" customHeight="1">
      <c r="A34" s="32" t="s">
        <v>42</v>
      </c>
      <c r="B34" s="33"/>
      <c r="C34" s="34"/>
      <c r="D34" s="34"/>
      <c r="E34" s="35"/>
      <c r="F34" s="35"/>
    </row>
    <row r="35" spans="1:10" ht="24" customHeight="1">
      <c r="A35" s="47" t="s">
        <v>43</v>
      </c>
      <c r="B35" s="47" t="s">
        <v>44</v>
      </c>
      <c r="C35" s="47" t="s">
        <v>45</v>
      </c>
      <c r="D35" s="47" t="s">
        <v>29</v>
      </c>
      <c r="E35" s="47" t="s">
        <v>30</v>
      </c>
      <c r="F35" s="47" t="s">
        <v>31</v>
      </c>
      <c r="J35" s="124"/>
    </row>
    <row r="36" spans="1:10" ht="12.75" customHeight="1">
      <c r="A36" s="52" t="s">
        <v>46</v>
      </c>
      <c r="B36" s="53"/>
      <c r="C36" s="53"/>
      <c r="D36" s="53"/>
      <c r="E36" s="53"/>
      <c r="F36" s="53"/>
      <c r="J36" s="124"/>
    </row>
    <row r="37" spans="1:10" ht="12.75" customHeight="1">
      <c r="A37" s="126" t="s">
        <v>47</v>
      </c>
      <c r="B37" s="64" t="s">
        <v>48</v>
      </c>
      <c r="C37" s="128">
        <v>700</v>
      </c>
      <c r="D37" s="64" t="s">
        <v>34</v>
      </c>
      <c r="E37" s="64">
        <v>400</v>
      </c>
      <c r="F37" s="55">
        <f>(C37*E37)</f>
        <v>280000</v>
      </c>
      <c r="J37" s="124"/>
    </row>
    <row r="38" spans="1:10" ht="12.75" customHeight="1">
      <c r="A38" s="125" t="s">
        <v>49</v>
      </c>
      <c r="B38" s="64" t="s">
        <v>48</v>
      </c>
      <c r="C38" s="129">
        <v>300</v>
      </c>
      <c r="D38" s="54" t="s">
        <v>34</v>
      </c>
      <c r="E38" s="127">
        <v>450</v>
      </c>
      <c r="F38" s="55">
        <f>(C38*E38)</f>
        <v>135000</v>
      </c>
    </row>
    <row r="39" spans="1:10" ht="13.5" customHeight="1">
      <c r="A39" s="57" t="s">
        <v>50</v>
      </c>
      <c r="B39" s="58"/>
      <c r="C39" s="58"/>
      <c r="D39" s="58"/>
      <c r="E39" s="59"/>
      <c r="F39" s="60">
        <f>SUM(F36:F38)</f>
        <v>415000</v>
      </c>
    </row>
    <row r="40" spans="1:10" ht="12" customHeight="1">
      <c r="A40" s="43"/>
      <c r="B40" s="44"/>
      <c r="C40" s="44"/>
      <c r="D40" s="61"/>
      <c r="E40" s="45"/>
      <c r="F40" s="45"/>
    </row>
    <row r="41" spans="1:10" ht="12" customHeight="1">
      <c r="A41" s="32" t="s">
        <v>51</v>
      </c>
      <c r="B41" s="33"/>
      <c r="C41" s="34"/>
      <c r="D41" s="34"/>
      <c r="E41" s="35"/>
      <c r="F41" s="35"/>
    </row>
    <row r="42" spans="1:10" ht="24" customHeight="1">
      <c r="A42" s="46" t="s">
        <v>52</v>
      </c>
      <c r="B42" s="47" t="s">
        <v>44</v>
      </c>
      <c r="C42" s="47" t="s">
        <v>45</v>
      </c>
      <c r="D42" s="46" t="s">
        <v>29</v>
      </c>
      <c r="E42" s="47" t="s">
        <v>30</v>
      </c>
      <c r="F42" s="46" t="s">
        <v>31</v>
      </c>
    </row>
    <row r="43" spans="1:10" ht="12.75" customHeight="1">
      <c r="A43" s="11" t="s">
        <v>53</v>
      </c>
      <c r="B43" s="54" t="s">
        <v>54</v>
      </c>
      <c r="C43" s="55">
        <v>1</v>
      </c>
      <c r="D43" s="25" t="s">
        <v>34</v>
      </c>
      <c r="E43" s="62">
        <v>60000</v>
      </c>
      <c r="F43" s="55">
        <f>(C43*E43)</f>
        <v>60000</v>
      </c>
    </row>
    <row r="44" spans="1:10" ht="19.5" customHeight="1">
      <c r="A44" s="63" t="s">
        <v>55</v>
      </c>
      <c r="B44" s="56"/>
      <c r="C44" s="55"/>
      <c r="D44" s="64"/>
      <c r="E44" s="62"/>
      <c r="F44" s="55"/>
    </row>
    <row r="45" spans="1:10" ht="13.5" customHeight="1">
      <c r="A45" s="65" t="s">
        <v>56</v>
      </c>
      <c r="B45" s="66"/>
      <c r="C45" s="66"/>
      <c r="D45" s="66"/>
      <c r="E45" s="67"/>
      <c r="F45" s="68">
        <f>SUM(F43)</f>
        <v>60000</v>
      </c>
    </row>
    <row r="46" spans="1:10" ht="12" customHeight="1">
      <c r="A46" s="83"/>
      <c r="B46" s="83"/>
      <c r="C46" s="83"/>
      <c r="D46" s="83"/>
      <c r="E46" s="84"/>
      <c r="F46" s="84"/>
    </row>
    <row r="47" spans="1:10" ht="12" customHeight="1">
      <c r="A47" s="85" t="s">
        <v>57</v>
      </c>
      <c r="B47" s="86"/>
      <c r="C47" s="86"/>
      <c r="D47" s="86"/>
      <c r="E47" s="86"/>
      <c r="F47" s="87">
        <f>F22+F32+F39+F45</f>
        <v>747000</v>
      </c>
    </row>
    <row r="48" spans="1:10" ht="12" customHeight="1">
      <c r="A48" s="88" t="s">
        <v>58</v>
      </c>
      <c r="B48" s="70"/>
      <c r="C48" s="70"/>
      <c r="D48" s="70"/>
      <c r="E48" s="70"/>
      <c r="F48" s="89">
        <f>F47*0.05</f>
        <v>37350</v>
      </c>
    </row>
    <row r="49" spans="1:6" ht="12" customHeight="1">
      <c r="A49" s="90" t="s">
        <v>59</v>
      </c>
      <c r="B49" s="69"/>
      <c r="C49" s="69"/>
      <c r="D49" s="69"/>
      <c r="E49" s="69"/>
      <c r="F49" s="91">
        <f>F48+F47</f>
        <v>784350</v>
      </c>
    </row>
    <row r="50" spans="1:6" ht="12" customHeight="1">
      <c r="A50" s="88" t="s">
        <v>60</v>
      </c>
      <c r="B50" s="70"/>
      <c r="C50" s="70"/>
      <c r="D50" s="70"/>
      <c r="E50" s="70"/>
      <c r="F50" s="89">
        <f>F11</f>
        <v>810000</v>
      </c>
    </row>
    <row r="51" spans="1:6" ht="12" customHeight="1">
      <c r="A51" s="92" t="s">
        <v>61</v>
      </c>
      <c r="B51" s="93"/>
      <c r="C51" s="93"/>
      <c r="D51" s="93"/>
      <c r="E51" s="93"/>
      <c r="F51" s="94">
        <f>F50-F49</f>
        <v>25650</v>
      </c>
    </row>
    <row r="52" spans="1:6" ht="12" customHeight="1">
      <c r="A52" s="81" t="s">
        <v>62</v>
      </c>
      <c r="B52" s="82"/>
      <c r="C52" s="82"/>
      <c r="D52" s="82"/>
      <c r="E52" s="82"/>
      <c r="F52" s="78"/>
    </row>
    <row r="53" spans="1:6" ht="12" customHeight="1">
      <c r="A53" s="81"/>
      <c r="B53" s="82"/>
      <c r="C53" s="82"/>
      <c r="D53" s="82"/>
      <c r="E53" s="82"/>
      <c r="F53" s="78"/>
    </row>
    <row r="54" spans="1:6" ht="12" customHeight="1">
      <c r="A54" s="81"/>
      <c r="B54" s="82"/>
      <c r="C54" s="82"/>
      <c r="D54" s="82"/>
      <c r="E54" s="82"/>
      <c r="F54" s="78"/>
    </row>
    <row r="55" spans="1:6" ht="12" customHeight="1">
      <c r="A55" s="81"/>
      <c r="B55" s="82"/>
      <c r="C55" s="82"/>
      <c r="D55" s="82"/>
      <c r="E55" s="82"/>
      <c r="F55" s="78"/>
    </row>
    <row r="56" spans="1:6" ht="12" customHeight="1">
      <c r="A56" s="81"/>
      <c r="B56" s="82"/>
      <c r="C56" s="82"/>
      <c r="D56" s="82"/>
      <c r="E56" s="82"/>
      <c r="F56" s="78"/>
    </row>
    <row r="57" spans="1:6" ht="12" customHeight="1">
      <c r="A57" s="81"/>
      <c r="B57" s="82"/>
      <c r="C57" s="82"/>
      <c r="D57" s="82"/>
      <c r="E57" s="82"/>
      <c r="F57" s="78"/>
    </row>
    <row r="58" spans="1:6" ht="12" customHeight="1">
      <c r="A58" s="81"/>
      <c r="B58" s="82"/>
      <c r="C58" s="82"/>
      <c r="D58" s="82"/>
      <c r="E58" s="82"/>
      <c r="F58" s="78"/>
    </row>
    <row r="59" spans="1:6" ht="12.75" customHeight="1" thickBot="1">
      <c r="A59" s="95"/>
      <c r="B59" s="82"/>
      <c r="C59" s="82"/>
      <c r="D59" s="82"/>
      <c r="E59" s="82"/>
      <c r="F59" s="78"/>
    </row>
    <row r="60" spans="1:6" ht="12" customHeight="1">
      <c r="A60" s="107" t="s">
        <v>63</v>
      </c>
      <c r="B60" s="108"/>
      <c r="C60" s="108"/>
      <c r="D60" s="108"/>
      <c r="E60" s="109"/>
      <c r="F60" s="78"/>
    </row>
    <row r="61" spans="1:6" ht="12" customHeight="1">
      <c r="A61" s="110" t="s">
        <v>64</v>
      </c>
      <c r="B61" s="80"/>
      <c r="C61" s="80"/>
      <c r="D61" s="80"/>
      <c r="E61" s="111"/>
      <c r="F61" s="78"/>
    </row>
    <row r="62" spans="1:6" ht="12" customHeight="1">
      <c r="A62" s="110" t="s">
        <v>65</v>
      </c>
      <c r="B62" s="80"/>
      <c r="C62" s="80"/>
      <c r="D62" s="80"/>
      <c r="E62" s="111"/>
      <c r="F62" s="78"/>
    </row>
    <row r="63" spans="1:6" ht="12" customHeight="1">
      <c r="A63" s="110" t="s">
        <v>66</v>
      </c>
      <c r="B63" s="80"/>
      <c r="C63" s="80"/>
      <c r="D63" s="80"/>
      <c r="E63" s="111"/>
      <c r="F63" s="78"/>
    </row>
    <row r="64" spans="1:6" ht="12" customHeight="1">
      <c r="A64" s="110" t="s">
        <v>67</v>
      </c>
      <c r="B64" s="80"/>
      <c r="C64" s="80"/>
      <c r="D64" s="80"/>
      <c r="E64" s="111"/>
      <c r="F64" s="78"/>
    </row>
    <row r="65" spans="1:6" ht="12" customHeight="1">
      <c r="A65" s="110" t="s">
        <v>68</v>
      </c>
      <c r="B65" s="80"/>
      <c r="C65" s="80"/>
      <c r="D65" s="80"/>
      <c r="E65" s="111"/>
      <c r="F65" s="78"/>
    </row>
    <row r="66" spans="1:6" ht="12.75" customHeight="1" thickBot="1">
      <c r="A66" s="112" t="s">
        <v>69</v>
      </c>
      <c r="B66" s="113"/>
      <c r="C66" s="113"/>
      <c r="D66" s="113"/>
      <c r="E66" s="114"/>
      <c r="F66" s="78"/>
    </row>
    <row r="67" spans="1:6" ht="12.75" customHeight="1">
      <c r="A67" s="105"/>
      <c r="B67" s="80"/>
      <c r="C67" s="80"/>
      <c r="D67" s="80"/>
      <c r="E67" s="80"/>
      <c r="F67" s="78"/>
    </row>
    <row r="68" spans="1:6" ht="15" customHeight="1" thickBot="1">
      <c r="A68" s="140" t="s">
        <v>70</v>
      </c>
      <c r="B68" s="141"/>
      <c r="C68" s="104"/>
      <c r="D68" s="71"/>
      <c r="E68" s="71"/>
      <c r="F68" s="78"/>
    </row>
    <row r="69" spans="1:6" ht="12" customHeight="1">
      <c r="A69" s="97" t="s">
        <v>52</v>
      </c>
      <c r="B69" s="72" t="s">
        <v>71</v>
      </c>
      <c r="C69" s="98" t="s">
        <v>72</v>
      </c>
      <c r="D69" s="71"/>
      <c r="E69" s="71"/>
      <c r="F69" s="78"/>
    </row>
    <row r="70" spans="1:6" ht="12" customHeight="1">
      <c r="A70" s="99" t="s">
        <v>73</v>
      </c>
      <c r="B70" s="73">
        <f>F22</f>
        <v>272000</v>
      </c>
      <c r="C70" s="100">
        <f>(B70/B76)</f>
        <v>0.34678396124179256</v>
      </c>
      <c r="D70" s="71"/>
      <c r="E70" s="71"/>
      <c r="F70" s="78"/>
    </row>
    <row r="71" spans="1:6" ht="12" customHeight="1">
      <c r="A71" s="99" t="s">
        <v>74</v>
      </c>
      <c r="B71" s="74">
        <f>F27</f>
        <v>0</v>
      </c>
      <c r="C71" s="100">
        <v>0</v>
      </c>
      <c r="D71" s="71"/>
      <c r="E71" s="71"/>
      <c r="F71" s="78"/>
    </row>
    <row r="72" spans="1:6" ht="12" customHeight="1">
      <c r="A72" s="99" t="s">
        <v>75</v>
      </c>
      <c r="B72" s="73">
        <f>F32</f>
        <v>0</v>
      </c>
      <c r="C72" s="100">
        <f>(B72/B76)</f>
        <v>0</v>
      </c>
      <c r="D72" s="71"/>
      <c r="E72" s="71"/>
      <c r="F72" s="78"/>
    </row>
    <row r="73" spans="1:6" ht="12" customHeight="1">
      <c r="A73" s="99" t="s">
        <v>43</v>
      </c>
      <c r="B73" s="73">
        <f>F39</f>
        <v>415000</v>
      </c>
      <c r="C73" s="100">
        <f>(B73/B76)</f>
        <v>0.52910052910052907</v>
      </c>
      <c r="D73" s="71"/>
      <c r="E73" s="71"/>
      <c r="F73" s="78"/>
    </row>
    <row r="74" spans="1:6" ht="12" customHeight="1">
      <c r="A74" s="99" t="s">
        <v>76</v>
      </c>
      <c r="B74" s="75">
        <f>F45</f>
        <v>60000</v>
      </c>
      <c r="C74" s="100">
        <f>(B74/B76)</f>
        <v>7.6496462038630711E-2</v>
      </c>
      <c r="D74" s="77"/>
      <c r="E74" s="77"/>
      <c r="F74" s="78"/>
    </row>
    <row r="75" spans="1:6" ht="12" customHeight="1">
      <c r="A75" s="99" t="s">
        <v>77</v>
      </c>
      <c r="B75" s="75">
        <f>F48</f>
        <v>37350</v>
      </c>
      <c r="C75" s="100">
        <f>(B75/B76)</f>
        <v>4.7619047619047616E-2</v>
      </c>
      <c r="D75" s="77"/>
      <c r="E75" s="77"/>
      <c r="F75" s="78"/>
    </row>
    <row r="76" spans="1:6" ht="12.75" customHeight="1" thickBot="1">
      <c r="A76" s="101" t="s">
        <v>78</v>
      </c>
      <c r="B76" s="102">
        <f>SUM(B70:B75)</f>
        <v>784350</v>
      </c>
      <c r="C76" s="103">
        <f>SUM(C70:C75)</f>
        <v>1</v>
      </c>
      <c r="D76" s="77"/>
      <c r="E76" s="77"/>
      <c r="F76" s="78"/>
    </row>
    <row r="77" spans="1:6" ht="12" customHeight="1">
      <c r="A77" s="95"/>
      <c r="B77" s="82"/>
      <c r="C77" s="82"/>
      <c r="D77" s="82"/>
      <c r="E77" s="82"/>
      <c r="F77" s="78"/>
    </row>
    <row r="78" spans="1:6" ht="12.75" customHeight="1">
      <c r="A78" s="96"/>
      <c r="B78" s="82"/>
      <c r="C78" s="82"/>
      <c r="D78" s="82"/>
      <c r="E78" s="82"/>
      <c r="F78" s="78"/>
    </row>
    <row r="79" spans="1:6" ht="12" customHeight="1" thickBot="1">
      <c r="A79" s="116"/>
      <c r="B79" s="117" t="s">
        <v>79</v>
      </c>
      <c r="C79" s="118"/>
      <c r="D79" s="119"/>
      <c r="E79" s="76"/>
      <c r="F79" s="78"/>
    </row>
    <row r="80" spans="1:6" ht="12" customHeight="1">
      <c r="A80" s="120" t="s">
        <v>80</v>
      </c>
      <c r="B80" s="121">
        <v>17</v>
      </c>
      <c r="C80" s="121">
        <v>18</v>
      </c>
      <c r="D80" s="122">
        <v>19</v>
      </c>
      <c r="E80" s="115"/>
      <c r="F80" s="79"/>
    </row>
    <row r="81" spans="1:6" ht="12.75" customHeight="1" thickBot="1">
      <c r="A81" s="101" t="s">
        <v>81</v>
      </c>
      <c r="B81" s="102">
        <f>(F49/B80)</f>
        <v>46138.23529411765</v>
      </c>
      <c r="C81" s="102">
        <f>(F49/C80)</f>
        <v>43575</v>
      </c>
      <c r="D81" s="123">
        <f>(F49/D80)</f>
        <v>41281.57894736842</v>
      </c>
      <c r="E81" s="115"/>
      <c r="F81" s="79"/>
    </row>
    <row r="82" spans="1:6" ht="15.6" customHeight="1">
      <c r="A82" s="106" t="s">
        <v>82</v>
      </c>
      <c r="B82" s="80"/>
      <c r="C82" s="80"/>
      <c r="D82" s="80"/>
      <c r="E82" s="80"/>
      <c r="F82" s="80"/>
    </row>
  </sheetData>
  <mergeCells count="8">
    <mergeCell ref="A68:B68"/>
    <mergeCell ref="D12:E12"/>
    <mergeCell ref="D10:E10"/>
    <mergeCell ref="D9:E9"/>
    <mergeCell ref="D8:E8"/>
    <mergeCell ref="D13:E13"/>
    <mergeCell ref="D14:E14"/>
    <mergeCell ref="A16:F16"/>
  </mergeCells>
  <pageMargins left="0.25" right="0.25" top="0.75" bottom="0.75" header="0.3" footer="0.3"/>
  <pageSetup paperSize="14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2022-06-30T20:16:18Z</dcterms:modified>
  <cp:category/>
  <cp:contentStatus/>
</cp:coreProperties>
</file>