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DE MAGALLANES/Agencia de Área Puerto Natales/"/>
    </mc:Choice>
  </mc:AlternateContent>
  <xr:revisionPtr revIDLastSave="4" documentId="11_3B1FD94872BD5FB63A5BB923A07D8365A4F88F2D" xr6:coauthVersionLast="47" xr6:coauthVersionMax="47" xr10:uidLastSave="{73AD0D78-B96D-4EDE-B74B-5497D12E69CE}"/>
  <bookViews>
    <workbookView xWindow="-120" yWindow="-120" windowWidth="20730" windowHeight="11040" xr2:uid="{00000000-000D-0000-FFFF-FFFF00000000}"/>
  </bookViews>
  <sheets>
    <sheet name="Lechug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40" i="1" l="1"/>
  <c r="G39" i="1" l="1"/>
  <c r="G22" i="1" l="1"/>
  <c r="G24" i="1"/>
  <c r="G25" i="1"/>
  <c r="C70" i="1" l="1"/>
  <c r="D67" i="1" s="1"/>
  <c r="G42" i="1"/>
  <c r="G38" i="1"/>
  <c r="G36" i="1"/>
  <c r="G30" i="1"/>
  <c r="G21" i="1"/>
  <c r="G12" i="1"/>
  <c r="G49" i="1" s="1"/>
  <c r="G44" i="1" l="1"/>
  <c r="D64" i="1"/>
  <c r="D68" i="1"/>
  <c r="D69" i="1"/>
  <c r="G26" i="1"/>
  <c r="D66" i="1"/>
  <c r="G31" i="1"/>
  <c r="G46" i="1" l="1"/>
  <c r="G47" i="1" s="1"/>
  <c r="G48" i="1" s="1"/>
  <c r="D75" i="1" s="1"/>
  <c r="D70" i="1"/>
  <c r="G50" i="1" l="1"/>
  <c r="C75" i="1"/>
  <c r="E75" i="1"/>
</calcChain>
</file>

<file path=xl/sharedStrings.xml><?xml version="1.0" encoding="utf-8"?>
<sst xmlns="http://schemas.openxmlformats.org/spreadsheetml/2006/main" count="116" uniqueCount="91">
  <si>
    <t>RUBRO O CULTIVO</t>
  </si>
  <si>
    <t xml:space="preserve">CILANTRO </t>
  </si>
  <si>
    <t>RENDIMIENTO (Paquetes/240m2.)</t>
  </si>
  <si>
    <t>VARIEDAD</t>
  </si>
  <si>
    <t>Moggiano</t>
  </si>
  <si>
    <t>FECHA ESTIMADA  PRECIO VENTA</t>
  </si>
  <si>
    <t>Octubre- Abril</t>
  </si>
  <si>
    <t>NIVEL TECNOLÓGICO</t>
  </si>
  <si>
    <t>Medio</t>
  </si>
  <si>
    <t>PRECIO ESPERADO ($/pqte.)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</si>
  <si>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</si>
  <si>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</si>
  <si>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</si>
  <si>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</si>
  <si>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</si>
  <si>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</si>
  <si>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 y regional</t>
  </si>
  <si>
    <t>COMUNA/LOCALIDAD</t>
  </si>
  <si>
    <t>FECHA DE COSECHA</t>
  </si>
  <si>
    <t>Octubre -Abril</t>
  </si>
  <si>
    <t>FECHA PRECIO INSUMOS</t>
  </si>
  <si>
    <t>10.06.2022</t>
  </si>
  <si>
    <t>CONTINGENCIA</t>
  </si>
  <si>
    <t>N/A</t>
  </si>
  <si>
    <t>COSTOS DIRECTOS DE PRODUCCIÓN POR 240 m2(INCLUYE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</si>
  <si>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</si>
  <si>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</si>
  <si>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</si>
  <si>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</si>
  <si>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</si>
  <si>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</si>
  <si>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</si>
  <si>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Melgadura </t>
  </si>
  <si>
    <t>JH</t>
  </si>
  <si>
    <t>Agosto - Septiembre</t>
  </si>
  <si>
    <t>Aplicación de fertilizantes</t>
  </si>
  <si>
    <t>Septiembre - Marzo</t>
  </si>
  <si>
    <t>Siembra</t>
  </si>
  <si>
    <t>Aplicación de herbicida</t>
  </si>
  <si>
    <t>Cosechas</t>
  </si>
  <si>
    <t>Octubre - Abril</t>
  </si>
  <si>
    <t>Subtotal Jornadas Hombre</t>
  </si>
  <si>
    <t>MAQUINARIA</t>
  </si>
  <si>
    <t>Preparación de suelo</t>
  </si>
  <si>
    <t>JM</t>
  </si>
  <si>
    <t>Agosto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</si>
  <si>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</si>
  <si>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</si>
  <si>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</si>
  <si>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</si>
  <si>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</si>
  <si>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</si>
  <si>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</si>
  <si>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</si>
  <si>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Urea</t>
  </si>
  <si>
    <t>Agosto - Marzo</t>
  </si>
  <si>
    <t>Super fosfato triple</t>
  </si>
  <si>
    <t xml:space="preserve">Sufato de potasio </t>
  </si>
  <si>
    <t>HERBICIDAS</t>
  </si>
  <si>
    <t>Adama Linurex 50 SC</t>
  </si>
  <si>
    <t>Lt.</t>
  </si>
  <si>
    <t>Diciembre - Febrero</t>
  </si>
  <si>
    <t>Otros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</si>
  <si>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</si>
  <si>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</si>
  <si>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</si>
  <si>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</si>
  <si>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</si>
  <si>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</si>
  <si>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</si>
  <si>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</si>
  <si>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</si>
  <si>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</si>
  <si>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</si>
  <si>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</si>
  <si>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</si>
  <si>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</si>
  <si>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 xml:space="preserve">7. Cada paquete de cilantro es de 100 gramos </t>
  </si>
  <si>
    <t>COMPOSICION COSTOS DE PRODUCCION</t>
  </si>
  <si>
    <t>Item</t>
  </si>
  <si>
    <t>$/240m2</t>
  </si>
  <si>
    <t>%</t>
  </si>
  <si>
    <t>Mano de obra</t>
  </si>
  <si>
    <t>Jornada Animal</t>
  </si>
  <si>
    <t>Maquinaria</t>
  </si>
  <si>
    <t>Imprevistos</t>
  </si>
  <si>
    <t>COSTO TOTAL/240 m2</t>
  </si>
  <si>
    <t>ESCENARIOS COSTO UNITARIO  ($/pqte)</t>
  </si>
  <si>
    <t>Rendimiento (paquetes/240m2)</t>
  </si>
  <si>
    <t>Costo unitario ($/Paquete)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</si>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</sst>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3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9" fillId="3" borderId="55" xfId="0" applyNumberFormat="1" applyFont="1" applyFill="1" applyBorder="1" applyAlignment="1">
      <alignment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vertical="center"/>
    </xf>
    <xf numFmtId="3" fontId="9" fillId="3" borderId="5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 applyAlignment="1">
      <alignment horizontal="right" vertical="center" wrapText="1"/>
    </xf>
    <xf numFmtId="0" fontId="0" fillId="0" borderId="49" xfId="0" applyNumberFormat="1" applyBorder="1"/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6"/>
  <sheetViews>
    <sheetView showGridLines="0" tabSelected="1" topLeftCell="A44" zoomScale="115" zoomScaleNormal="115" workbookViewId="0">
      <selection activeCell="I30" sqref="I3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28" t="s">
        <v>2</v>
      </c>
      <c r="F9" s="129"/>
      <c r="G9" s="9">
        <v>12000</v>
      </c>
    </row>
    <row r="10" spans="1:7" ht="15" x14ac:dyDescent="0.25">
      <c r="A10" s="5"/>
      <c r="B10" s="10" t="s">
        <v>3</v>
      </c>
      <c r="C10" s="122" t="s">
        <v>4</v>
      </c>
      <c r="D10" s="11"/>
      <c r="E10" s="126" t="s">
        <v>5</v>
      </c>
      <c r="F10" s="127"/>
      <c r="G10" s="12" t="s">
        <v>6</v>
      </c>
    </row>
    <row r="11" spans="1:7" ht="18" customHeight="1" x14ac:dyDescent="0.25">
      <c r="A11" s="5"/>
      <c r="B11" s="10" t="s">
        <v>7</v>
      </c>
      <c r="C11" s="12" t="s">
        <v>8</v>
      </c>
      <c r="D11" s="11"/>
      <c r="E11" s="126" t="s">
        <v>9</v>
      </c>
      <c r="F11" s="127"/>
      <c r="G11" s="13">
        <v>600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20" t="s">
        <v>12</v>
      </c>
      <c r="F12" s="121"/>
      <c r="G12" s="15">
        <f>(G9*G11)</f>
        <v>7200000</v>
      </c>
    </row>
    <row r="13" spans="1:7" ht="11.25" customHeight="1" x14ac:dyDescent="0.25">
      <c r="A13" s="5"/>
      <c r="B13" s="10" t="s">
        <v>13</v>
      </c>
      <c r="C13" s="12" t="s">
        <v>14</v>
      </c>
      <c r="D13" s="11"/>
      <c r="E13" s="126" t="s">
        <v>15</v>
      </c>
      <c r="F13" s="127"/>
      <c r="G13" s="12" t="s">
        <v>16</v>
      </c>
    </row>
    <row r="14" spans="1:7" ht="13.5" customHeight="1" x14ac:dyDescent="0.25">
      <c r="A14" s="5"/>
      <c r="B14" s="10" t="s">
        <v>17</v>
      </c>
      <c r="C14" s="12" t="s">
        <v>14</v>
      </c>
      <c r="D14" s="11"/>
      <c r="E14" s="126" t="s">
        <v>18</v>
      </c>
      <c r="F14" s="127"/>
      <c r="G14" s="12" t="s">
        <v>19</v>
      </c>
    </row>
    <row r="15" spans="1:7" ht="25.5" x14ac:dyDescent="0.25">
      <c r="A15" s="5"/>
      <c r="B15" s="10" t="s">
        <v>20</v>
      </c>
      <c r="C15" s="16" t="s">
        <v>21</v>
      </c>
      <c r="D15" s="11"/>
      <c r="E15" s="130" t="s">
        <v>22</v>
      </c>
      <c r="F15" s="131"/>
      <c r="G15" s="14" t="s">
        <v>23</v>
      </c>
    </row>
    <row r="16" spans="1:7" ht="12" customHeight="1" x14ac:dyDescent="0.25">
      <c r="A16" s="2"/>
      <c r="B16" s="17"/>
      <c r="C16" s="18"/>
      <c r="D16" s="19"/>
      <c r="E16" s="20"/>
      <c r="F16" s="20"/>
      <c r="G16" s="21"/>
    </row>
    <row r="17" spans="1:7" ht="12" customHeight="1" x14ac:dyDescent="0.25">
      <c r="A17" s="22"/>
      <c r="B17" s="132" t="s">
        <v>24</v>
      </c>
      <c r="C17" s="133"/>
      <c r="D17" s="133"/>
      <c r="E17" s="133"/>
      <c r="F17" s="133"/>
      <c r="G17" s="133"/>
    </row>
    <row r="18" spans="1:7" ht="12" customHeight="1" x14ac:dyDescent="0.25">
      <c r="A18" s="2"/>
      <c r="B18" s="23"/>
      <c r="C18" s="24"/>
      <c r="D18" s="24"/>
      <c r="E18" s="24"/>
      <c r="F18" s="25"/>
      <c r="G18" s="25"/>
    </row>
    <row r="19" spans="1:7" ht="12" customHeight="1" x14ac:dyDescent="0.25">
      <c r="A19" s="5"/>
      <c r="B19" s="26" t="s">
        <v>25</v>
      </c>
      <c r="C19" s="27"/>
      <c r="D19" s="28"/>
      <c r="E19" s="28"/>
      <c r="F19" s="28"/>
      <c r="G19" s="28"/>
    </row>
    <row r="20" spans="1:7" ht="24" customHeight="1" x14ac:dyDescent="0.25">
      <c r="A20" s="22"/>
      <c r="B20" s="29" t="s">
        <v>26</v>
      </c>
      <c r="C20" s="29" t="s">
        <v>27</v>
      </c>
      <c r="D20" s="29" t="s">
        <v>28</v>
      </c>
      <c r="E20" s="29" t="s">
        <v>29</v>
      </c>
      <c r="F20" s="29" t="s">
        <v>30</v>
      </c>
      <c r="G20" s="29" t="s">
        <v>31</v>
      </c>
    </row>
    <row r="21" spans="1:7" ht="15" x14ac:dyDescent="0.25">
      <c r="A21" s="22"/>
      <c r="B21" s="119" t="s">
        <v>32</v>
      </c>
      <c r="C21" s="30" t="s">
        <v>33</v>
      </c>
      <c r="D21" s="31">
        <v>3</v>
      </c>
      <c r="E21" s="119" t="s">
        <v>34</v>
      </c>
      <c r="F21" s="15">
        <v>35000</v>
      </c>
      <c r="G21" s="15">
        <f>(D21*F21)</f>
        <v>105000</v>
      </c>
    </row>
    <row r="22" spans="1:7" ht="15" x14ac:dyDescent="0.25">
      <c r="A22" s="22"/>
      <c r="B22" s="119" t="s">
        <v>35</v>
      </c>
      <c r="C22" s="30" t="s">
        <v>33</v>
      </c>
      <c r="D22" s="31">
        <v>3</v>
      </c>
      <c r="E22" s="119" t="s">
        <v>36</v>
      </c>
      <c r="F22" s="15">
        <v>35000</v>
      </c>
      <c r="G22" s="15">
        <f t="shared" ref="G22:G25" si="0">(D22*F22)</f>
        <v>105000</v>
      </c>
    </row>
    <row r="23" spans="1:7" ht="15" x14ac:dyDescent="0.25">
      <c r="A23" s="22"/>
      <c r="B23" s="119" t="s">
        <v>37</v>
      </c>
      <c r="C23" s="30" t="s">
        <v>33</v>
      </c>
      <c r="D23" s="31">
        <v>3</v>
      </c>
      <c r="E23" s="119" t="s">
        <v>36</v>
      </c>
      <c r="F23" s="15">
        <v>35000</v>
      </c>
      <c r="G23" s="15">
        <f>(F23*D23)</f>
        <v>105000</v>
      </c>
    </row>
    <row r="24" spans="1:7" ht="15" x14ac:dyDescent="0.25">
      <c r="A24" s="22"/>
      <c r="B24" s="119" t="s">
        <v>38</v>
      </c>
      <c r="C24" s="30" t="s">
        <v>33</v>
      </c>
      <c r="D24" s="31">
        <v>3</v>
      </c>
      <c r="E24" s="119" t="s">
        <v>36</v>
      </c>
      <c r="F24" s="15">
        <v>30000</v>
      </c>
      <c r="G24" s="15">
        <f t="shared" si="0"/>
        <v>90000</v>
      </c>
    </row>
    <row r="25" spans="1:7" ht="15" x14ac:dyDescent="0.25">
      <c r="A25" s="22"/>
      <c r="B25" s="119" t="s">
        <v>39</v>
      </c>
      <c r="C25" s="30" t="s">
        <v>33</v>
      </c>
      <c r="D25" s="31">
        <v>6</v>
      </c>
      <c r="E25" s="119" t="s">
        <v>40</v>
      </c>
      <c r="F25" s="15">
        <v>35000</v>
      </c>
      <c r="G25" s="15">
        <f t="shared" si="0"/>
        <v>210000</v>
      </c>
    </row>
    <row r="26" spans="1:7" ht="12.75" customHeight="1" x14ac:dyDescent="0.25">
      <c r="A26" s="22"/>
      <c r="B26" s="32" t="s">
        <v>41</v>
      </c>
      <c r="C26" s="33"/>
      <c r="D26" s="33"/>
      <c r="E26" s="33"/>
      <c r="F26" s="34"/>
      <c r="G26" s="35">
        <f>SUM(G21:G25)</f>
        <v>615000</v>
      </c>
    </row>
    <row r="27" spans="1:7" ht="12" customHeight="1" x14ac:dyDescent="0.25">
      <c r="A27" s="2"/>
      <c r="B27" s="23"/>
      <c r="C27" s="25"/>
      <c r="D27" s="25"/>
      <c r="E27" s="25"/>
      <c r="F27" s="36"/>
      <c r="G27" s="36"/>
    </row>
    <row r="28" spans="1:7" ht="12" customHeight="1" x14ac:dyDescent="0.25">
      <c r="A28" s="5"/>
      <c r="B28" s="37" t="s">
        <v>42</v>
      </c>
      <c r="C28" s="38"/>
      <c r="D28" s="39"/>
      <c r="E28" s="39"/>
      <c r="F28" s="40"/>
      <c r="G28" s="40"/>
    </row>
    <row r="29" spans="1:7" ht="24" customHeight="1" x14ac:dyDescent="0.25">
      <c r="A29" s="5"/>
      <c r="B29" s="44" t="s">
        <v>26</v>
      </c>
      <c r="C29" s="44" t="s">
        <v>27</v>
      </c>
      <c r="D29" s="44" t="s">
        <v>28</v>
      </c>
      <c r="E29" s="44" t="s">
        <v>29</v>
      </c>
      <c r="F29" s="45" t="s">
        <v>30</v>
      </c>
      <c r="G29" s="44" t="s">
        <v>31</v>
      </c>
    </row>
    <row r="30" spans="1:7" ht="12.75" customHeight="1" x14ac:dyDescent="0.25">
      <c r="A30" s="22"/>
      <c r="B30" s="119" t="s">
        <v>43</v>
      </c>
      <c r="C30" s="30" t="s">
        <v>44</v>
      </c>
      <c r="D30" s="31">
        <v>0.125</v>
      </c>
      <c r="E30" s="14" t="s">
        <v>45</v>
      </c>
      <c r="F30" s="15">
        <v>320000</v>
      </c>
      <c r="G30" s="15">
        <f t="shared" ref="G30" si="1">(D30*F30)</f>
        <v>40000</v>
      </c>
    </row>
    <row r="31" spans="1:7" ht="12.75" customHeight="1" x14ac:dyDescent="0.25">
      <c r="A31" s="5"/>
      <c r="B31" s="46" t="s">
        <v>46</v>
      </c>
      <c r="C31" s="47"/>
      <c r="D31" s="47"/>
      <c r="E31" s="47"/>
      <c r="F31" s="48"/>
      <c r="G31" s="49">
        <f>SUM(G30:G30)</f>
        <v>40000</v>
      </c>
    </row>
    <row r="32" spans="1:7" ht="12" customHeight="1" x14ac:dyDescent="0.25">
      <c r="A32" s="2"/>
      <c r="B32" s="41"/>
      <c r="C32" s="42"/>
      <c r="D32" s="42"/>
      <c r="E32" s="42"/>
      <c r="F32" s="43"/>
      <c r="G32" s="43"/>
    </row>
    <row r="33" spans="1:11" ht="12" customHeight="1" x14ac:dyDescent="0.25">
      <c r="A33" s="5"/>
      <c r="B33" s="37" t="s">
        <v>47</v>
      </c>
      <c r="C33" s="38"/>
      <c r="D33" s="39"/>
      <c r="E33" s="39"/>
      <c r="F33" s="40"/>
      <c r="G33" s="40"/>
    </row>
    <row r="34" spans="1:11" ht="24" customHeight="1" x14ac:dyDescent="0.25">
      <c r="A34" s="5"/>
      <c r="B34" s="45" t="s">
        <v>48</v>
      </c>
      <c r="C34" s="45" t="s">
        <v>49</v>
      </c>
      <c r="D34" s="45" t="s">
        <v>50</v>
      </c>
      <c r="E34" s="45" t="s">
        <v>29</v>
      </c>
      <c r="F34" s="45" t="s">
        <v>30</v>
      </c>
      <c r="G34" s="45" t="s">
        <v>31</v>
      </c>
      <c r="K34" s="114"/>
    </row>
    <row r="35" spans="1:11" ht="12.75" customHeight="1" x14ac:dyDescent="0.25">
      <c r="A35" s="22"/>
      <c r="B35" s="50" t="s">
        <v>51</v>
      </c>
      <c r="C35" s="51"/>
      <c r="D35" s="51"/>
      <c r="E35" s="51"/>
      <c r="F35" s="51"/>
      <c r="G35" s="51"/>
      <c r="K35" s="114"/>
    </row>
    <row r="36" spans="1:11" ht="12.75" customHeight="1" x14ac:dyDescent="0.25">
      <c r="A36" s="22"/>
      <c r="B36" s="120" t="s">
        <v>4</v>
      </c>
      <c r="C36" s="52" t="s">
        <v>52</v>
      </c>
      <c r="D36" s="53">
        <v>2</v>
      </c>
      <c r="E36" s="52" t="s">
        <v>45</v>
      </c>
      <c r="F36" s="54">
        <v>33000</v>
      </c>
      <c r="G36" s="54">
        <f>(D36*F36)</f>
        <v>66000</v>
      </c>
    </row>
    <row r="37" spans="1:11" ht="13.5" customHeight="1" x14ac:dyDescent="0.25">
      <c r="A37" s="22"/>
      <c r="B37" s="55" t="s">
        <v>53</v>
      </c>
      <c r="C37" s="56"/>
      <c r="D37" s="121"/>
      <c r="E37" s="56"/>
      <c r="F37" s="54"/>
      <c r="G37" s="54"/>
    </row>
    <row r="38" spans="1:11" ht="12.75" customHeight="1" x14ac:dyDescent="0.25">
      <c r="A38" s="22"/>
      <c r="B38" s="120" t="s">
        <v>54</v>
      </c>
      <c r="C38" s="52" t="s">
        <v>52</v>
      </c>
      <c r="D38" s="53">
        <v>10</v>
      </c>
      <c r="E38" s="52" t="s">
        <v>55</v>
      </c>
      <c r="F38" s="54">
        <v>1510</v>
      </c>
      <c r="G38" s="54">
        <f>(D38*F38)</f>
        <v>15100</v>
      </c>
    </row>
    <row r="39" spans="1:11" ht="12.75" customHeight="1" x14ac:dyDescent="0.25">
      <c r="A39" s="22"/>
      <c r="B39" s="120" t="s">
        <v>56</v>
      </c>
      <c r="C39" s="52" t="s">
        <v>52</v>
      </c>
      <c r="D39" s="53">
        <v>20</v>
      </c>
      <c r="E39" s="52" t="s">
        <v>55</v>
      </c>
      <c r="F39" s="54">
        <v>1313</v>
      </c>
      <c r="G39" s="54">
        <f>(D39*F39)</f>
        <v>26260</v>
      </c>
    </row>
    <row r="40" spans="1:11" ht="12.75" customHeight="1" x14ac:dyDescent="0.25">
      <c r="A40" s="22"/>
      <c r="B40" s="120" t="s">
        <v>57</v>
      </c>
      <c r="C40" s="52" t="s">
        <v>52</v>
      </c>
      <c r="D40" s="53">
        <v>10</v>
      </c>
      <c r="E40" s="52" t="s">
        <v>55</v>
      </c>
      <c r="F40" s="54">
        <v>1045</v>
      </c>
      <c r="G40" s="54">
        <f>(D40*F40)</f>
        <v>10450</v>
      </c>
    </row>
    <row r="41" spans="1:11" ht="12.75" customHeight="1" x14ac:dyDescent="0.25">
      <c r="A41" s="22"/>
      <c r="B41" s="55" t="s">
        <v>58</v>
      </c>
      <c r="C41" s="56"/>
      <c r="D41" s="121"/>
      <c r="E41" s="56"/>
      <c r="F41" s="54"/>
      <c r="G41" s="54"/>
    </row>
    <row r="42" spans="1:11" ht="12.75" customHeight="1" x14ac:dyDescent="0.25">
      <c r="A42" s="22"/>
      <c r="B42" s="120" t="s">
        <v>59</v>
      </c>
      <c r="C42" s="52" t="s">
        <v>60</v>
      </c>
      <c r="D42" s="53">
        <v>0.06</v>
      </c>
      <c r="E42" s="52" t="s">
        <v>61</v>
      </c>
      <c r="F42" s="54">
        <v>30000</v>
      </c>
      <c r="G42" s="54">
        <f>(D42*F42)</f>
        <v>1800</v>
      </c>
    </row>
    <row r="43" spans="1:11" ht="12.75" customHeight="1" x14ac:dyDescent="0.25">
      <c r="A43" s="22"/>
      <c r="B43" s="55" t="s">
        <v>62</v>
      </c>
      <c r="C43" s="56"/>
      <c r="D43" s="121"/>
      <c r="E43" s="56"/>
      <c r="F43" s="54"/>
      <c r="G43" s="54"/>
    </row>
    <row r="44" spans="1:11" ht="13.5" customHeight="1" x14ac:dyDescent="0.25">
      <c r="A44" s="5"/>
      <c r="B44" s="115" t="s">
        <v>63</v>
      </c>
      <c r="C44" s="116"/>
      <c r="D44" s="116"/>
      <c r="E44" s="116"/>
      <c r="F44" s="117"/>
      <c r="G44" s="118">
        <f>SUM(G36:G43)</f>
        <v>119610</v>
      </c>
    </row>
    <row r="45" spans="1:11" ht="12" customHeight="1" x14ac:dyDescent="0.25">
      <c r="A45" s="2"/>
      <c r="B45" s="73"/>
      <c r="C45" s="73"/>
      <c r="D45" s="73"/>
      <c r="E45" s="73"/>
      <c r="F45" s="74"/>
      <c r="G45" s="74"/>
    </row>
    <row r="46" spans="1:11" ht="12" customHeight="1" x14ac:dyDescent="0.25">
      <c r="A46" s="70"/>
      <c r="B46" s="75" t="s">
        <v>64</v>
      </c>
      <c r="C46" s="76"/>
      <c r="D46" s="76"/>
      <c r="E46" s="76"/>
      <c r="F46" s="76"/>
      <c r="G46" s="77">
        <f>G26+G31+G44</f>
        <v>774610</v>
      </c>
    </row>
    <row r="47" spans="1:11" ht="12" customHeight="1" x14ac:dyDescent="0.25">
      <c r="A47" s="70"/>
      <c r="B47" s="78" t="s">
        <v>65</v>
      </c>
      <c r="C47" s="58"/>
      <c r="D47" s="58"/>
      <c r="E47" s="58"/>
      <c r="F47" s="58"/>
      <c r="G47" s="79">
        <f>G46*0.05</f>
        <v>38730.5</v>
      </c>
    </row>
    <row r="48" spans="1:11" ht="12" customHeight="1" x14ac:dyDescent="0.25">
      <c r="A48" s="70"/>
      <c r="B48" s="80" t="s">
        <v>66</v>
      </c>
      <c r="C48" s="57"/>
      <c r="D48" s="57"/>
      <c r="E48" s="57"/>
      <c r="F48" s="57"/>
      <c r="G48" s="81">
        <f>G47+G46</f>
        <v>813340.5</v>
      </c>
    </row>
    <row r="49" spans="1:7" ht="12" customHeight="1" x14ac:dyDescent="0.25">
      <c r="A49" s="70"/>
      <c r="B49" s="78" t="s">
        <v>67</v>
      </c>
      <c r="C49" s="58"/>
      <c r="D49" s="58"/>
      <c r="E49" s="58"/>
      <c r="F49" s="58"/>
      <c r="G49" s="79">
        <f>G12</f>
        <v>7200000</v>
      </c>
    </row>
    <row r="50" spans="1:7" ht="12" customHeight="1" x14ac:dyDescent="0.25">
      <c r="A50" s="70"/>
      <c r="B50" s="82" t="s">
        <v>68</v>
      </c>
      <c r="C50" s="83"/>
      <c r="D50" s="83"/>
      <c r="E50" s="83"/>
      <c r="F50" s="83"/>
      <c r="G50" s="84">
        <f>G49-G48</f>
        <v>6386659.5</v>
      </c>
    </row>
    <row r="51" spans="1:7" ht="12" customHeight="1" x14ac:dyDescent="0.25">
      <c r="A51" s="70"/>
      <c r="B51" s="71" t="s">
        <v>69</v>
      </c>
      <c r="C51" s="72"/>
      <c r="D51" s="72"/>
      <c r="E51" s="72"/>
      <c r="F51" s="72"/>
      <c r="G51" s="67"/>
    </row>
    <row r="52" spans="1:7" ht="12.75" customHeight="1" thickBot="1" x14ac:dyDescent="0.3">
      <c r="A52" s="70"/>
      <c r="B52" s="85"/>
      <c r="C52" s="72"/>
      <c r="D52" s="72"/>
      <c r="E52" s="72"/>
      <c r="F52" s="72"/>
      <c r="G52" s="67"/>
    </row>
    <row r="53" spans="1:7" ht="12" customHeight="1" x14ac:dyDescent="0.25">
      <c r="A53" s="70"/>
      <c r="B53" s="97" t="s">
        <v>70</v>
      </c>
      <c r="C53" s="98"/>
      <c r="D53" s="98"/>
      <c r="E53" s="99"/>
      <c r="F53" s="69"/>
      <c r="G53" s="67"/>
    </row>
    <row r="54" spans="1:7" ht="12" customHeight="1" x14ac:dyDescent="0.25">
      <c r="A54" s="70"/>
      <c r="B54" s="100" t="s">
        <v>71</v>
      </c>
      <c r="C54" s="69"/>
      <c r="D54" s="69"/>
      <c r="E54" s="101"/>
      <c r="F54" s="69"/>
      <c r="G54" s="67"/>
    </row>
    <row r="55" spans="1:7" ht="12" customHeight="1" x14ac:dyDescent="0.25">
      <c r="A55" s="70"/>
      <c r="B55" s="100" t="s">
        <v>72</v>
      </c>
      <c r="C55" s="69"/>
      <c r="D55" s="69"/>
      <c r="E55" s="101"/>
      <c r="F55" s="69"/>
      <c r="G55" s="67"/>
    </row>
    <row r="56" spans="1:7" ht="12" customHeight="1" x14ac:dyDescent="0.25">
      <c r="A56" s="70"/>
      <c r="B56" s="100" t="s">
        <v>73</v>
      </c>
      <c r="C56" s="69"/>
      <c r="D56" s="69"/>
      <c r="E56" s="101"/>
      <c r="F56" s="69"/>
      <c r="G56" s="67"/>
    </row>
    <row r="57" spans="1:7" ht="12" customHeight="1" x14ac:dyDescent="0.25">
      <c r="A57" s="70"/>
      <c r="B57" s="100" t="s">
        <v>74</v>
      </c>
      <c r="C57" s="69"/>
      <c r="D57" s="69"/>
      <c r="E57" s="101"/>
      <c r="F57" s="69"/>
      <c r="G57" s="67"/>
    </row>
    <row r="58" spans="1:7" ht="12" customHeight="1" x14ac:dyDescent="0.25">
      <c r="A58" s="70"/>
      <c r="B58" s="100" t="s">
        <v>75</v>
      </c>
      <c r="C58" s="69"/>
      <c r="D58" s="69"/>
      <c r="E58" s="101"/>
      <c r="F58" s="69"/>
      <c r="G58" s="67"/>
    </row>
    <row r="59" spans="1:7" ht="12" customHeight="1" x14ac:dyDescent="0.25">
      <c r="A59" s="70"/>
      <c r="B59" s="100" t="s">
        <v>76</v>
      </c>
      <c r="C59" s="69"/>
      <c r="D59" s="69"/>
      <c r="E59" s="101"/>
      <c r="F59" s="69"/>
      <c r="G59" s="67"/>
    </row>
    <row r="60" spans="1:7" ht="12.75" customHeight="1" thickBot="1" x14ac:dyDescent="0.3">
      <c r="A60" s="70"/>
      <c r="B60" s="102" t="s">
        <v>77</v>
      </c>
      <c r="C60" s="123"/>
      <c r="D60" s="103"/>
      <c r="E60" s="104"/>
      <c r="F60" s="69"/>
      <c r="G60" s="67"/>
    </row>
    <row r="61" spans="1:7" ht="12.75" customHeight="1" x14ac:dyDescent="0.25">
      <c r="A61" s="70"/>
      <c r="B61" s="95"/>
      <c r="C61" s="69"/>
      <c r="D61" s="69"/>
      <c r="E61" s="69"/>
      <c r="F61" s="69"/>
      <c r="G61" s="67"/>
    </row>
    <row r="62" spans="1:7" ht="15" customHeight="1" thickBot="1" x14ac:dyDescent="0.3">
      <c r="A62" s="70"/>
      <c r="B62" s="124" t="s">
        <v>78</v>
      </c>
      <c r="C62" s="125"/>
      <c r="D62" s="94"/>
      <c r="E62" s="60"/>
      <c r="F62" s="60"/>
      <c r="G62" s="67"/>
    </row>
    <row r="63" spans="1:7" ht="12" customHeight="1" x14ac:dyDescent="0.25">
      <c r="A63" s="70"/>
      <c r="B63" s="87" t="s">
        <v>79</v>
      </c>
      <c r="C63" s="61" t="s">
        <v>80</v>
      </c>
      <c r="D63" s="88" t="s">
        <v>81</v>
      </c>
      <c r="E63" s="60"/>
      <c r="F63" s="60"/>
      <c r="G63" s="67"/>
    </row>
    <row r="64" spans="1:7" ht="12" customHeight="1" x14ac:dyDescent="0.25">
      <c r="A64" s="70"/>
      <c r="B64" s="89" t="s">
        <v>82</v>
      </c>
      <c r="C64" s="62">
        <v>615000</v>
      </c>
      <c r="D64" s="90">
        <f>(C64/C70)</f>
        <v>0.75614041343052918</v>
      </c>
      <c r="E64" s="60"/>
      <c r="F64" s="60"/>
      <c r="G64" s="67"/>
    </row>
    <row r="65" spans="1:7" ht="12" customHeight="1" x14ac:dyDescent="0.25">
      <c r="A65" s="70"/>
      <c r="B65" s="89" t="s">
        <v>83</v>
      </c>
      <c r="C65" s="63">
        <v>0</v>
      </c>
      <c r="D65" s="90">
        <v>0</v>
      </c>
      <c r="E65" s="60"/>
      <c r="F65" s="60"/>
      <c r="G65" s="67"/>
    </row>
    <row r="66" spans="1:7" ht="12" customHeight="1" x14ac:dyDescent="0.25">
      <c r="A66" s="70"/>
      <c r="B66" s="89" t="s">
        <v>84</v>
      </c>
      <c r="C66" s="62">
        <v>40000</v>
      </c>
      <c r="D66" s="90">
        <f>(C66/C70)</f>
        <v>4.9179864288164496E-2</v>
      </c>
      <c r="E66" s="60"/>
      <c r="F66" s="60"/>
      <c r="G66" s="67"/>
    </row>
    <row r="67" spans="1:7" ht="12" customHeight="1" x14ac:dyDescent="0.25">
      <c r="A67" s="70"/>
      <c r="B67" s="89" t="s">
        <v>48</v>
      </c>
      <c r="C67" s="62">
        <v>119610</v>
      </c>
      <c r="D67" s="90">
        <f>(C67/C70)</f>
        <v>0.14706008918768387</v>
      </c>
      <c r="E67" s="60"/>
      <c r="F67" s="60"/>
      <c r="G67" s="67"/>
    </row>
    <row r="68" spans="1:7" ht="12" customHeight="1" x14ac:dyDescent="0.25">
      <c r="A68" s="70"/>
      <c r="B68" s="89" t="s">
        <v>62</v>
      </c>
      <c r="C68" s="64">
        <v>0</v>
      </c>
      <c r="D68" s="90">
        <f>(C68/C70)</f>
        <v>0</v>
      </c>
      <c r="E68" s="66"/>
      <c r="F68" s="66"/>
      <c r="G68" s="67"/>
    </row>
    <row r="69" spans="1:7" ht="12" customHeight="1" x14ac:dyDescent="0.25">
      <c r="A69" s="70"/>
      <c r="B69" s="89" t="s">
        <v>85</v>
      </c>
      <c r="C69" s="64">
        <v>38731</v>
      </c>
      <c r="D69" s="90">
        <f>(C69/C70)</f>
        <v>4.7619633093622479E-2</v>
      </c>
      <c r="E69" s="66"/>
      <c r="F69" s="66"/>
      <c r="G69" s="67"/>
    </row>
    <row r="70" spans="1:7" ht="12.75" customHeight="1" thickBot="1" x14ac:dyDescent="0.3">
      <c r="A70" s="70"/>
      <c r="B70" s="91" t="s">
        <v>86</v>
      </c>
      <c r="C70" s="92">
        <f>SUM(C64:C69)</f>
        <v>813341</v>
      </c>
      <c r="D70" s="93">
        <f>SUM(D64:D69)</f>
        <v>1</v>
      </c>
      <c r="E70" s="66"/>
      <c r="F70" s="66"/>
      <c r="G70" s="67"/>
    </row>
    <row r="71" spans="1:7" ht="12" customHeight="1" x14ac:dyDescent="0.25">
      <c r="A71" s="70"/>
      <c r="B71" s="85"/>
      <c r="C71" s="72"/>
      <c r="D71" s="72"/>
      <c r="E71" s="72"/>
      <c r="F71" s="72"/>
      <c r="G71" s="67"/>
    </row>
    <row r="72" spans="1:7" ht="12.75" customHeight="1" x14ac:dyDescent="0.25">
      <c r="A72" s="70"/>
      <c r="B72" s="86"/>
      <c r="C72" s="72"/>
      <c r="D72" s="72"/>
      <c r="E72" s="72"/>
      <c r="F72" s="72"/>
      <c r="G72" s="67"/>
    </row>
    <row r="73" spans="1:7" ht="12" customHeight="1" thickBot="1" x14ac:dyDescent="0.3">
      <c r="A73" s="59"/>
      <c r="B73" s="106"/>
      <c r="C73" s="107" t="s">
        <v>87</v>
      </c>
      <c r="D73" s="108"/>
      <c r="E73" s="109"/>
      <c r="F73" s="65"/>
      <c r="G73" s="67"/>
    </row>
    <row r="74" spans="1:7" ht="12" customHeight="1" x14ac:dyDescent="0.25">
      <c r="A74" s="70"/>
      <c r="B74" s="110" t="s">
        <v>88</v>
      </c>
      <c r="C74" s="111">
        <v>10000</v>
      </c>
      <c r="D74" s="111">
        <v>12000</v>
      </c>
      <c r="E74" s="112">
        <v>14000</v>
      </c>
      <c r="F74" s="105"/>
      <c r="G74" s="68"/>
    </row>
    <row r="75" spans="1:7" ht="12.75" customHeight="1" thickBot="1" x14ac:dyDescent="0.3">
      <c r="A75" s="70"/>
      <c r="B75" s="91" t="s">
        <v>89</v>
      </c>
      <c r="C75" s="92">
        <f>(G48/C74)</f>
        <v>81.334050000000005</v>
      </c>
      <c r="D75" s="92">
        <f>(G48/D74)</f>
        <v>67.778374999999997</v>
      </c>
      <c r="E75" s="113">
        <f>(G48/E74)</f>
        <v>58.095750000000002</v>
      </c>
      <c r="F75" s="105"/>
      <c r="G75" s="68"/>
    </row>
    <row r="76" spans="1:7" ht="15.6" customHeight="1" x14ac:dyDescent="0.25">
      <c r="A76" s="70"/>
      <c r="B76" s="96" t="s">
        <v>90</v>
      </c>
      <c r="C76" s="69"/>
      <c r="D76" s="69"/>
      <c r="E76" s="69"/>
      <c r="F76" s="69"/>
      <c r="G76" s="69"/>
    </row>
  </sheetData>
  <mergeCells count="8">
    <mergeCell ref="B62:C6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Juan Carlos Campos Olivares</cp:lastModifiedBy>
  <cp:revision/>
  <dcterms:created xsi:type="dcterms:W3CDTF">2020-11-27T12:49:26Z</dcterms:created>
  <dcterms:modified xsi:type="dcterms:W3CDTF">2022-07-22T18:44:03Z</dcterms:modified>
  <cp:category/>
  <cp:contentStatus/>
</cp:coreProperties>
</file>