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ADRE LAS CASAS\"/>
    </mc:Choice>
  </mc:AlternateContent>
  <bookViews>
    <workbookView xWindow="0" yWindow="0" windowWidth="20490" windowHeight="7155"/>
  </bookViews>
  <sheets>
    <sheet name="CILANTRO" sheetId="9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9" l="1"/>
  <c r="G50" i="9" l="1"/>
  <c r="G56" i="9" l="1"/>
  <c r="G57" i="9" s="1"/>
  <c r="C80" i="9" s="1"/>
  <c r="G51" i="9"/>
  <c r="G49" i="9"/>
  <c r="G47" i="9"/>
  <c r="G46" i="9"/>
  <c r="G45" i="9"/>
  <c r="G44" i="9"/>
  <c r="G43" i="9"/>
  <c r="G41" i="9"/>
  <c r="G35" i="9"/>
  <c r="G34" i="9"/>
  <c r="G33" i="9"/>
  <c r="C77" i="9"/>
  <c r="G22" i="9"/>
  <c r="G21" i="9"/>
  <c r="G12" i="9"/>
  <c r="G62" i="9" s="1"/>
  <c r="G36" i="9" l="1"/>
  <c r="C78" i="9" s="1"/>
  <c r="G52" i="9"/>
  <c r="C79" i="9" s="1"/>
  <c r="G24" i="9"/>
  <c r="C76" i="9" s="1"/>
  <c r="G59" i="9" l="1"/>
  <c r="G60" i="9" s="1"/>
  <c r="C81" i="9" s="1"/>
  <c r="G61" i="9" l="1"/>
  <c r="C82" i="9"/>
  <c r="D87" i="9" l="1"/>
  <c r="G63" i="9"/>
  <c r="E87" i="9"/>
  <c r="C87" i="9"/>
  <c r="D77" i="9"/>
  <c r="D78" i="9"/>
  <c r="D79" i="9"/>
  <c r="D80" i="9"/>
  <c r="D76" i="9"/>
  <c r="D81" i="9"/>
  <c r="D82" i="9" l="1"/>
</calcChain>
</file>

<file path=xl/sharedStrings.xml><?xml version="1.0" encoding="utf-8"?>
<sst xmlns="http://schemas.openxmlformats.org/spreadsheetml/2006/main" count="144" uniqueCount="98">
  <si>
    <t>RUBRO O CULTIVO</t>
  </si>
  <si>
    <t>CILANTRO</t>
  </si>
  <si>
    <t>RENDIMIENTO (atados/há.)</t>
  </si>
  <si>
    <t>VARIEDAD</t>
  </si>
  <si>
    <t>EM-500</t>
  </si>
  <si>
    <t>FECHA ESTIMADA  PRECIO VENTA</t>
  </si>
  <si>
    <t>Diciembre -Enero</t>
  </si>
  <si>
    <t>NIVEL TECNOLÓGICO</t>
  </si>
  <si>
    <t>MEDIO</t>
  </si>
  <si>
    <t>PRECIO ESPERADO ($/atado)</t>
  </si>
  <si>
    <t>REGIÓN</t>
  </si>
  <si>
    <t>ARAUCANIA</t>
  </si>
  <si>
    <t>INGRESO ESPERADO, con IVA ($)</t>
  </si>
  <si>
    <t>AGENCIA DE ÁREA</t>
  </si>
  <si>
    <t>PADRE LAS CASAS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</si>
  <si>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</si>
  <si>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</si>
  <si>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</si>
  <si>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</si>
  <si>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</si>
  <si>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</si>
  <si>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Heladas,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</si>
  <si>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</si>
  <si>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</si>
  <si>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</si>
  <si>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</si>
  <si>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</si>
  <si>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</si>
  <si>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</si>
  <si>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</si>
  <si>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</t>
  </si>
  <si>
    <t>JH</t>
  </si>
  <si>
    <t>Noviembre-Diciembre-Enero</t>
  </si>
  <si>
    <t>Aplicación de Fertilizantes</t>
  </si>
  <si>
    <t>Noviembre-Diciembre</t>
  </si>
  <si>
    <t>Mano de obra cultivo, cosecha y otros</t>
  </si>
  <si>
    <t>Subtotal Jornadas Hombre</t>
  </si>
  <si>
    <t>JORNADAS ANIMAL</t>
  </si>
  <si>
    <t>Subtotal Jornadas Animal</t>
  </si>
  <si>
    <t>MAQUINARIA</t>
  </si>
  <si>
    <t>Rastrajes</t>
  </si>
  <si>
    <t>JM</t>
  </si>
  <si>
    <t>Noviembre</t>
  </si>
  <si>
    <t>Aradura</t>
  </si>
  <si>
    <t>Vibrocultivador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</si>
  <si>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</si>
  <si>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</si>
  <si>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</si>
  <si>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</si>
  <si>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</si>
  <si>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</si>
  <si>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</si>
  <si>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</si>
  <si>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FERTILIZANTES</t>
  </si>
  <si>
    <t>Cal</t>
  </si>
  <si>
    <t>Mezcla NPK 11-30-11</t>
  </si>
  <si>
    <t>Foliar Aminoterra</t>
  </si>
  <si>
    <t>L</t>
  </si>
  <si>
    <t>Vitaterra (guano tamizado certificado)</t>
  </si>
  <si>
    <t>CONTROL DE PLAGAS Y ENFERMEDADES</t>
  </si>
  <si>
    <t>Glifosato</t>
  </si>
  <si>
    <t>Mancozeb 80 wp</t>
  </si>
  <si>
    <t>kg</t>
  </si>
  <si>
    <t>Linurex 50 sc</t>
  </si>
  <si>
    <t>Subtotal Insumos</t>
  </si>
  <si>
    <t>OTROS</t>
  </si>
  <si>
    <t>Item</t>
  </si>
  <si>
    <t>Traslados Internos</t>
  </si>
  <si>
    <t xml:space="preserve">Unidad 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</si>
  <si>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</si>
  <si>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</si>
  <si>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</si>
  <si>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</si>
  <si>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</si>
  <si>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</si>
  <si>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</si>
  <si>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</si>
  <si>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</si>
  <si>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</si>
  <si>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</si>
  <si>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</si>
  <si>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</si>
  <si>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</si>
  <si>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</si>
  <si>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</si>
  <si>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</si>
  <si>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</si>
  <si>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</si>
  <si>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</si>
  <si>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</si>
  <si>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</si>
  <si>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</si>
  <si>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</si>
  <si>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($/atado)</t>
  </si>
  <si>
    <t>Rendimiento (atados/há)</t>
  </si>
  <si>
    <t>Costo unitario ($/atados) (*)</t>
  </si>
  <si>
    <t>(*): Este valor representa el valor mìnimo de venta del producto</t>
  </si>
  <si>
    <t>Can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</si>
</sst>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0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2" fillId="2" borderId="6" xfId="0" applyFont="1" applyFill="1" applyBorder="1"/>
    <xf numFmtId="0" fontId="5" fillId="2" borderId="6" xfId="0" applyFont="1" applyFill="1" applyBorder="1"/>
    <xf numFmtId="3" fontId="4" fillId="2" borderId="5" xfId="0" applyNumberFormat="1" applyFont="1" applyFill="1" applyBorder="1" applyAlignment="1">
      <alignment horizontal="right" wrapText="1"/>
    </xf>
    <xf numFmtId="14" fontId="2" fillId="2" borderId="7" xfId="0" applyNumberFormat="1" applyFont="1" applyFill="1" applyBorder="1"/>
    <xf numFmtId="0" fontId="2" fillId="2" borderId="3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justify" wrapText="1"/>
    </xf>
    <xf numFmtId="0" fontId="0" fillId="2" borderId="8" xfId="0" applyFill="1" applyBorder="1"/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wrapText="1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/>
    <xf numFmtId="3" fontId="4" fillId="2" borderId="5" xfId="0" applyNumberFormat="1" applyFont="1" applyFill="1" applyBorder="1"/>
    <xf numFmtId="49" fontId="8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9" fillId="3" borderId="18" xfId="0" applyNumberFormat="1" applyFont="1" applyFill="1" applyBorder="1" applyAlignment="1">
      <alignment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vertical="center"/>
    </xf>
    <xf numFmtId="0" fontId="0" fillId="2" borderId="19" xfId="0" applyFill="1" applyBorder="1"/>
    <xf numFmtId="0" fontId="15" fillId="6" borderId="21" xfId="0" applyFont="1" applyFill="1" applyBorder="1"/>
    <xf numFmtId="49" fontId="13" fillId="7" borderId="22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6" borderId="20" xfId="0" applyFont="1" applyFill="1" applyBorder="1" applyAlignment="1">
      <alignment vertical="center"/>
    </xf>
    <xf numFmtId="0" fontId="10" fillId="6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0" fontId="0" fillId="2" borderId="21" xfId="0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7" borderId="32" xfId="0" applyNumberFormat="1" applyFont="1" applyFill="1" applyBorder="1" applyAlignment="1">
      <alignment vertical="center"/>
    </xf>
    <xf numFmtId="49" fontId="15" fillId="7" borderId="33" xfId="0" applyNumberFormat="1" applyFont="1" applyFill="1" applyBorder="1"/>
    <xf numFmtId="49" fontId="13" fillId="2" borderId="34" xfId="0" applyNumberFormat="1" applyFont="1" applyFill="1" applyBorder="1" applyAlignment="1">
      <alignment vertical="center"/>
    </xf>
    <xf numFmtId="9" fontId="15" fillId="2" borderId="35" xfId="0" applyNumberFormat="1" applyFont="1" applyFill="1" applyBorder="1"/>
    <xf numFmtId="49" fontId="13" fillId="7" borderId="36" xfId="0" applyNumberFormat="1" applyFont="1" applyFill="1" applyBorder="1" applyAlignment="1">
      <alignment vertical="center"/>
    </xf>
    <xf numFmtId="165" fontId="13" fillId="7" borderId="37" xfId="0" applyNumberFormat="1" applyFont="1" applyFill="1" applyBorder="1" applyAlignment="1">
      <alignment vertical="center"/>
    </xf>
    <xf numFmtId="9" fontId="13" fillId="7" borderId="38" xfId="0" applyNumberFormat="1" applyFont="1" applyFill="1" applyBorder="1" applyAlignment="1">
      <alignment vertical="center"/>
    </xf>
    <xf numFmtId="0" fontId="15" fillId="8" borderId="41" xfId="0" applyFont="1" applyFill="1" applyBorder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42" xfId="0" applyNumberFormat="1" applyFont="1" applyFill="1" applyBorder="1" applyAlignment="1">
      <alignment vertical="center"/>
    </xf>
    <xf numFmtId="0" fontId="15" fillId="2" borderId="43" xfId="0" applyFont="1" applyFill="1" applyBorder="1"/>
    <xf numFmtId="0" fontId="15" fillId="2" borderId="44" xfId="0" applyFont="1" applyFill="1" applyBorder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0" fontId="15" fillId="2" borderId="49" xfId="0" applyFont="1" applyFill="1" applyBorder="1"/>
    <xf numFmtId="0" fontId="13" fillId="6" borderId="21" xfId="0" applyFont="1" applyFill="1" applyBorder="1" applyAlignment="1">
      <alignment vertical="center"/>
    </xf>
    <xf numFmtId="0" fontId="10" fillId="8" borderId="20" xfId="0" applyFont="1" applyFill="1" applyBorder="1" applyAlignment="1">
      <alignment vertical="center"/>
    </xf>
    <xf numFmtId="49" fontId="18" fillId="8" borderId="21" xfId="0" applyNumberFormat="1" applyFont="1" applyFill="1" applyBorder="1" applyAlignment="1">
      <alignment vertical="center"/>
    </xf>
    <xf numFmtId="0" fontId="10" fillId="8" borderId="21" xfId="0" applyFont="1" applyFill="1" applyBorder="1" applyAlignment="1">
      <alignment vertical="center"/>
    </xf>
    <xf numFmtId="49" fontId="13" fillId="7" borderId="51" xfId="0" applyNumberFormat="1" applyFont="1" applyFill="1" applyBorder="1" applyAlignment="1">
      <alignment vertical="center"/>
    </xf>
    <xf numFmtId="0" fontId="0" fillId="0" borderId="21" xfId="0" applyNumberFormat="1" applyBorder="1"/>
    <xf numFmtId="3" fontId="19" fillId="0" borderId="54" xfId="0" applyNumberFormat="1" applyFont="1" applyBorder="1" applyAlignment="1">
      <alignment horizontal="left"/>
    </xf>
    <xf numFmtId="49" fontId="7" fillId="3" borderId="56" xfId="0" applyNumberFormat="1" applyFont="1" applyFill="1" applyBorder="1" applyAlignment="1">
      <alignment vertical="center"/>
    </xf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/>
    <xf numFmtId="3" fontId="4" fillId="2" borderId="57" xfId="0" applyNumberFormat="1" applyFont="1" applyFill="1" applyBorder="1"/>
    <xf numFmtId="49" fontId="4" fillId="2" borderId="57" xfId="0" applyNumberFormat="1" applyFont="1" applyFill="1" applyBorder="1"/>
    <xf numFmtId="3" fontId="4" fillId="0" borderId="0" xfId="0" applyNumberFormat="1" applyFont="1"/>
    <xf numFmtId="49" fontId="1" fillId="3" borderId="58" xfId="0" applyNumberFormat="1" applyFont="1" applyFill="1" applyBorder="1" applyAlignment="1">
      <alignment horizontal="center" vertical="center"/>
    </xf>
    <xf numFmtId="49" fontId="1" fillId="3" borderId="58" xfId="0" applyNumberFormat="1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vertical="center"/>
    </xf>
    <xf numFmtId="0" fontId="4" fillId="2" borderId="54" xfId="0" applyFont="1" applyFill="1" applyBorder="1" applyAlignment="1">
      <alignment horizontal="center" vertical="center"/>
    </xf>
    <xf numFmtId="3" fontId="4" fillId="2" borderId="54" xfId="0" applyNumberFormat="1" applyFont="1" applyFill="1" applyBorder="1" applyAlignment="1">
      <alignment vertical="center"/>
    </xf>
    <xf numFmtId="0" fontId="2" fillId="2" borderId="59" xfId="0" applyFont="1" applyFill="1" applyBorder="1"/>
    <xf numFmtId="0" fontId="2" fillId="2" borderId="60" xfId="0" applyFont="1" applyFill="1" applyBorder="1"/>
    <xf numFmtId="3" fontId="2" fillId="2" borderId="60" xfId="0" applyNumberFormat="1" applyFont="1" applyFill="1" applyBorder="1"/>
    <xf numFmtId="49" fontId="3" fillId="3" borderId="54" xfId="0" applyNumberFormat="1" applyFont="1" applyFill="1" applyBorder="1" applyAlignment="1">
      <alignment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vertical="center"/>
    </xf>
    <xf numFmtId="3" fontId="3" fillId="3" borderId="54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" xfId="0" applyFont="1" applyFill="1" applyBorder="1"/>
    <xf numFmtId="49" fontId="4" fillId="2" borderId="5" xfId="0" applyNumberFormat="1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left" wrapText="1"/>
    </xf>
    <xf numFmtId="49" fontId="4" fillId="2" borderId="5" xfId="0" applyNumberFormat="1" applyFont="1" applyFill="1" applyBorder="1" applyAlignment="1">
      <alignment horizontal="left" wrapText="1"/>
    </xf>
    <xf numFmtId="0" fontId="0" fillId="0" borderId="8" xfId="0" applyFill="1" applyBorder="1"/>
    <xf numFmtId="49" fontId="4" fillId="0" borderId="57" xfId="0" applyNumberFormat="1" applyFont="1" applyFill="1" applyBorder="1"/>
    <xf numFmtId="0" fontId="4" fillId="0" borderId="57" xfId="0" applyFont="1" applyFill="1" applyBorder="1" applyAlignment="1">
      <alignment horizontal="center"/>
    </xf>
    <xf numFmtId="0" fontId="4" fillId="0" borderId="57" xfId="0" applyFont="1" applyFill="1" applyBorder="1"/>
    <xf numFmtId="3" fontId="4" fillId="0" borderId="57" xfId="0" applyNumberFormat="1" applyFont="1" applyFill="1" applyBorder="1"/>
    <xf numFmtId="3" fontId="4" fillId="0" borderId="5" xfId="0" applyNumberFormat="1" applyFont="1" applyFill="1" applyBorder="1"/>
    <xf numFmtId="0" fontId="20" fillId="0" borderId="0" xfId="0" applyFont="1" applyFill="1"/>
    <xf numFmtId="3" fontId="4" fillId="0" borderId="0" xfId="0" applyNumberFormat="1" applyFont="1" applyFill="1"/>
    <xf numFmtId="0" fontId="0" fillId="0" borderId="0" xfId="0" applyNumberFormat="1" applyFill="1"/>
    <xf numFmtId="49" fontId="4" fillId="0" borderId="17" xfId="0" applyNumberFormat="1" applyFont="1" applyFill="1" applyBorder="1"/>
    <xf numFmtId="49" fontId="4" fillId="0" borderId="17" xfId="0" applyNumberFormat="1" applyFont="1" applyFill="1" applyBorder="1" applyAlignment="1">
      <alignment horizontal="center"/>
    </xf>
    <xf numFmtId="0" fontId="4" fillId="0" borderId="17" xfId="0" applyNumberFormat="1" applyFont="1" applyFill="1" applyBorder="1"/>
    <xf numFmtId="3" fontId="4" fillId="0" borderId="17" xfId="0" applyNumberFormat="1" applyFont="1" applyFill="1" applyBorder="1"/>
    <xf numFmtId="0" fontId="20" fillId="0" borderId="0" xfId="0" applyNumberFormat="1" applyFont="1" applyFill="1"/>
    <xf numFmtId="0" fontId="4" fillId="0" borderId="5" xfId="0" applyNumberFormat="1" applyFont="1" applyFill="1" applyBorder="1"/>
    <xf numFmtId="49" fontId="8" fillId="2" borderId="57" xfId="0" applyNumberFormat="1" applyFont="1" applyFill="1" applyBorder="1" applyAlignment="1">
      <alignment horizontal="justify" vertical="top" wrapText="1"/>
    </xf>
    <xf numFmtId="3" fontId="13" fillId="7" borderId="52" xfId="0" applyNumberFormat="1" applyFont="1" applyFill="1" applyBorder="1" applyAlignment="1">
      <alignment vertical="center"/>
    </xf>
    <xf numFmtId="3" fontId="13" fillId="7" borderId="37" xfId="0" applyNumberFormat="1" applyFont="1" applyFill="1" applyBorder="1" applyAlignment="1">
      <alignment vertical="center"/>
    </xf>
    <xf numFmtId="0" fontId="0" fillId="0" borderId="23" xfId="0" applyFill="1" applyBorder="1"/>
    <xf numFmtId="3" fontId="19" fillId="0" borderId="54" xfId="0" applyNumberFormat="1" applyFont="1" applyFill="1" applyBorder="1" applyAlignment="1">
      <alignment horizontal="left"/>
    </xf>
    <xf numFmtId="49" fontId="4" fillId="0" borderId="5" xfId="0" applyNumberFormat="1" applyFont="1" applyFill="1" applyBorder="1" applyAlignment="1">
      <alignment horizontal="center" wrapText="1"/>
    </xf>
    <xf numFmtId="49" fontId="4" fillId="0" borderId="5" xfId="0" applyNumberFormat="1" applyFont="1" applyFill="1" applyBorder="1" applyAlignment="1">
      <alignment wrapText="1"/>
    </xf>
    <xf numFmtId="3" fontId="4" fillId="0" borderId="5" xfId="0" applyNumberFormat="1" applyFont="1" applyFill="1" applyBorder="1" applyAlignment="1">
      <alignment horizontal="right" wrapText="1"/>
    </xf>
    <xf numFmtId="49" fontId="4" fillId="0" borderId="55" xfId="0" applyNumberFormat="1" applyFont="1" applyFill="1" applyBorder="1" applyAlignment="1">
      <alignment horizontal="center" wrapText="1"/>
    </xf>
    <xf numFmtId="0" fontId="4" fillId="0" borderId="5" xfId="0" applyNumberFormat="1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/>
    </xf>
    <xf numFmtId="0" fontId="15" fillId="2" borderId="21" xfId="0" applyFont="1" applyFill="1" applyBorder="1" applyAlignment="1">
      <alignment horizontal="center"/>
    </xf>
    <xf numFmtId="0" fontId="15" fillId="2" borderId="48" xfId="0" applyFont="1" applyFill="1" applyBorder="1" applyAlignment="1">
      <alignment horizontal="center"/>
    </xf>
    <xf numFmtId="0" fontId="15" fillId="6" borderId="21" xfId="0" applyFont="1" applyFill="1" applyBorder="1" applyAlignment="1">
      <alignment horizontal="center"/>
    </xf>
    <xf numFmtId="0" fontId="10" fillId="6" borderId="21" xfId="0" applyFont="1" applyFill="1" applyBorder="1" applyAlignment="1">
      <alignment horizontal="center" vertical="center"/>
    </xf>
    <xf numFmtId="0" fontId="10" fillId="8" borderId="50" xfId="0" applyFont="1" applyFill="1" applyBorder="1" applyAlignment="1">
      <alignment horizontal="center" vertical="center"/>
    </xf>
    <xf numFmtId="3" fontId="13" fillId="7" borderId="53" xfId="0" applyNumberFormat="1" applyFont="1" applyFill="1" applyBorder="1" applyAlignment="1">
      <alignment horizontal="center" vertical="center"/>
    </xf>
    <xf numFmtId="3" fontId="13" fillId="7" borderId="38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49" fontId="2" fillId="2" borderId="55" xfId="0" applyNumberFormat="1" applyFont="1" applyFill="1" applyBorder="1" applyAlignment="1">
      <alignment horizontal="left"/>
    </xf>
    <xf numFmtId="49" fontId="4" fillId="0" borderId="55" xfId="0" applyNumberFormat="1" applyFont="1" applyFill="1" applyBorder="1" applyAlignment="1">
      <alignment horizontal="left" vertical="center" wrapText="1"/>
    </xf>
    <xf numFmtId="49" fontId="4" fillId="2" borderId="55" xfId="0" applyNumberFormat="1" applyFont="1" applyFill="1" applyBorder="1" applyAlignment="1">
      <alignment horizontal="left"/>
    </xf>
    <xf numFmtId="49" fontId="4" fillId="2" borderId="55" xfId="0" applyNumberFormat="1" applyFont="1" applyFill="1" applyBorder="1" applyAlignment="1">
      <alignment horizontal="left" wrapText="1"/>
    </xf>
    <xf numFmtId="14" fontId="4" fillId="2" borderId="55" xfId="0" applyNumberFormat="1" applyFont="1" applyFill="1" applyBorder="1" applyAlignment="1">
      <alignment horizontal="left"/>
    </xf>
    <xf numFmtId="0" fontId="0" fillId="2" borderId="61" xfId="0" applyFill="1" applyBorder="1"/>
    <xf numFmtId="0" fontId="2" fillId="2" borderId="62" xfId="0" applyFont="1" applyFill="1" applyBorder="1" applyAlignment="1">
      <alignment wrapText="1"/>
    </xf>
    <xf numFmtId="49" fontId="1" fillId="3" borderId="54" xfId="0" applyNumberFormat="1" applyFont="1" applyFill="1" applyBorder="1" applyAlignment="1">
      <alignment vertical="center" wrapText="1"/>
    </xf>
    <xf numFmtId="49" fontId="4" fillId="2" borderId="54" xfId="0" applyNumberFormat="1" applyFont="1" applyFill="1" applyBorder="1" applyAlignment="1">
      <alignment vertical="center" wrapText="1"/>
    </xf>
    <xf numFmtId="3" fontId="7" fillId="3" borderId="18" xfId="0" applyNumberFormat="1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horizontal="left"/>
    </xf>
    <xf numFmtId="49" fontId="4" fillId="0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/>
    </xf>
    <xf numFmtId="0" fontId="4" fillId="2" borderId="57" xfId="0" applyFont="1" applyFill="1" applyBorder="1" applyAlignment="1">
      <alignment horizontal="right"/>
    </xf>
    <xf numFmtId="49" fontId="21" fillId="5" borderId="25" xfId="0" applyNumberFormat="1" applyFont="1" applyFill="1" applyBorder="1" applyAlignment="1">
      <alignment vertical="center"/>
    </xf>
    <xf numFmtId="0" fontId="21" fillId="5" borderId="26" xfId="0" applyFont="1" applyFill="1" applyBorder="1" applyAlignment="1">
      <alignment vertical="center"/>
    </xf>
    <xf numFmtId="0" fontId="21" fillId="5" borderId="26" xfId="0" applyFont="1" applyFill="1" applyBorder="1" applyAlignment="1">
      <alignment horizontal="center" vertical="center"/>
    </xf>
    <xf numFmtId="164" fontId="21" fillId="5" borderId="27" xfId="0" applyNumberFormat="1" applyFont="1" applyFill="1" applyBorder="1" applyAlignment="1">
      <alignment vertical="center"/>
    </xf>
    <xf numFmtId="49" fontId="21" fillId="3" borderId="28" xfId="0" applyNumberFormat="1" applyFont="1" applyFill="1" applyBorder="1" applyAlignment="1">
      <alignment vertical="center"/>
    </xf>
    <xf numFmtId="0" fontId="21" fillId="3" borderId="13" xfId="0" applyFont="1" applyFill="1" applyBorder="1" applyAlignment="1">
      <alignment vertical="center"/>
    </xf>
    <xf numFmtId="0" fontId="21" fillId="3" borderId="13" xfId="0" applyFont="1" applyFill="1" applyBorder="1" applyAlignment="1">
      <alignment horizontal="center" vertical="center"/>
    </xf>
    <xf numFmtId="164" fontId="21" fillId="3" borderId="29" xfId="0" applyNumberFormat="1" applyFont="1" applyFill="1" applyBorder="1" applyAlignment="1">
      <alignment vertical="center"/>
    </xf>
    <xf numFmtId="49" fontId="21" fillId="5" borderId="28" xfId="0" applyNumberFormat="1" applyFont="1" applyFill="1" applyBorder="1" applyAlignment="1">
      <alignment vertical="center"/>
    </xf>
    <xf numFmtId="0" fontId="21" fillId="5" borderId="13" xfId="0" applyFont="1" applyFill="1" applyBorder="1" applyAlignment="1">
      <alignment vertical="center"/>
    </xf>
    <xf numFmtId="0" fontId="21" fillId="5" borderId="13" xfId="0" applyFont="1" applyFill="1" applyBorder="1" applyAlignment="1">
      <alignment horizontal="center" vertical="center"/>
    </xf>
    <xf numFmtId="164" fontId="21" fillId="5" borderId="29" xfId="0" applyNumberFormat="1" applyFont="1" applyFill="1" applyBorder="1" applyAlignment="1">
      <alignment vertical="center"/>
    </xf>
    <xf numFmtId="49" fontId="21" fillId="5" borderId="30" xfId="0" applyNumberFormat="1" applyFont="1" applyFill="1" applyBorder="1" applyAlignment="1">
      <alignment vertical="center"/>
    </xf>
    <xf numFmtId="0" fontId="21" fillId="5" borderId="31" xfId="0" applyFont="1" applyFill="1" applyBorder="1" applyAlignment="1">
      <alignment vertical="center"/>
    </xf>
    <xf numFmtId="0" fontId="21" fillId="5" borderId="31" xfId="0" applyFont="1" applyFill="1" applyBorder="1" applyAlignment="1">
      <alignment horizontal="center" vertical="center"/>
    </xf>
    <xf numFmtId="164" fontId="21" fillId="5" borderId="31" xfId="0" applyNumberFormat="1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8" borderId="39" xfId="0" applyNumberFormat="1" applyFont="1" applyFill="1" applyBorder="1" applyAlignment="1">
      <alignment vertical="center"/>
    </xf>
    <xf numFmtId="0" fontId="13" fillId="8" borderId="40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wrapText="1"/>
    </xf>
    <xf numFmtId="0" fontId="7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203835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topLeftCell="A63" workbookViewId="0">
      <selection activeCell="B48" sqref="B4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3.28515625" style="1" customWidth="1"/>
    <col min="3" max="3" width="19.42578125" style="1" customWidth="1"/>
    <col min="4" max="4" width="9.42578125" style="1" customWidth="1"/>
    <col min="5" max="5" width="17.42578125" style="162" customWidth="1"/>
    <col min="6" max="6" width="11" style="1" customWidth="1"/>
    <col min="7" max="7" width="14.710937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145"/>
      <c r="F1" s="2"/>
      <c r="G1" s="2"/>
    </row>
    <row r="2" spans="1:7" ht="15" customHeight="1" x14ac:dyDescent="0.25">
      <c r="A2" s="2"/>
      <c r="B2" s="2"/>
      <c r="C2" s="2"/>
      <c r="D2" s="2"/>
      <c r="E2" s="145"/>
      <c r="F2" s="2"/>
      <c r="G2" s="2"/>
    </row>
    <row r="3" spans="1:7" ht="15" customHeight="1" x14ac:dyDescent="0.25">
      <c r="A3" s="2"/>
      <c r="B3" s="2"/>
      <c r="C3" s="2"/>
      <c r="D3" s="2"/>
      <c r="E3" s="145"/>
      <c r="F3" s="2"/>
      <c r="G3" s="2"/>
    </row>
    <row r="4" spans="1:7" ht="15" customHeight="1" x14ac:dyDescent="0.25">
      <c r="A4" s="2"/>
      <c r="B4" s="2"/>
      <c r="C4" s="2"/>
      <c r="D4" s="2"/>
      <c r="E4" s="145"/>
      <c r="F4" s="2"/>
      <c r="G4" s="2"/>
    </row>
    <row r="5" spans="1:7" ht="15" customHeight="1" x14ac:dyDescent="0.25">
      <c r="A5" s="2"/>
      <c r="B5" s="2"/>
      <c r="C5" s="2"/>
      <c r="D5" s="2"/>
      <c r="E5" s="145"/>
      <c r="F5" s="2"/>
      <c r="G5" s="2"/>
    </row>
    <row r="6" spans="1:7" ht="15" customHeight="1" x14ac:dyDescent="0.25">
      <c r="A6" s="2"/>
      <c r="B6" s="2"/>
      <c r="C6" s="2"/>
      <c r="D6" s="2"/>
      <c r="E6" s="145"/>
      <c r="F6" s="2"/>
      <c r="G6" s="2"/>
    </row>
    <row r="7" spans="1:7" ht="15" customHeight="1" x14ac:dyDescent="0.25">
      <c r="A7" s="2"/>
      <c r="B7" s="2"/>
      <c r="C7" s="2"/>
      <c r="D7" s="2"/>
      <c r="E7" s="145"/>
      <c r="F7" s="2"/>
      <c r="G7" s="2"/>
    </row>
    <row r="8" spans="1:7" ht="15" customHeight="1" x14ac:dyDescent="0.25">
      <c r="A8" s="2"/>
      <c r="B8" s="168"/>
      <c r="C8" s="3"/>
      <c r="D8" s="2"/>
      <c r="E8" s="146"/>
      <c r="F8" s="3"/>
      <c r="G8" s="3"/>
    </row>
    <row r="9" spans="1:7" ht="12" customHeight="1" x14ac:dyDescent="0.25">
      <c r="A9" s="63"/>
      <c r="B9" s="170" t="s">
        <v>0</v>
      </c>
      <c r="C9" s="163" t="s">
        <v>1</v>
      </c>
      <c r="D9" s="5"/>
      <c r="E9" s="199" t="s">
        <v>2</v>
      </c>
      <c r="F9" s="200"/>
      <c r="G9" s="173">
        <v>40000</v>
      </c>
    </row>
    <row r="10" spans="1:7" ht="15" x14ac:dyDescent="0.25">
      <c r="A10" s="63"/>
      <c r="B10" s="171" t="s">
        <v>3</v>
      </c>
      <c r="C10" s="164" t="s">
        <v>4</v>
      </c>
      <c r="D10" s="6"/>
      <c r="E10" s="201" t="s">
        <v>5</v>
      </c>
      <c r="F10" s="202"/>
      <c r="G10" s="116" t="s">
        <v>6</v>
      </c>
    </row>
    <row r="11" spans="1:7" ht="18" customHeight="1" x14ac:dyDescent="0.25">
      <c r="A11" s="63"/>
      <c r="B11" s="171" t="s">
        <v>7</v>
      </c>
      <c r="C11" s="165" t="s">
        <v>8</v>
      </c>
      <c r="D11" s="6"/>
      <c r="E11" s="201" t="s">
        <v>9</v>
      </c>
      <c r="F11" s="202"/>
      <c r="G11" s="117">
        <v>200</v>
      </c>
    </row>
    <row r="12" spans="1:7" ht="11.25" customHeight="1" x14ac:dyDescent="0.25">
      <c r="A12" s="63"/>
      <c r="B12" s="171" t="s">
        <v>10</v>
      </c>
      <c r="C12" s="166" t="s">
        <v>11</v>
      </c>
      <c r="D12" s="6"/>
      <c r="E12" s="116" t="s">
        <v>12</v>
      </c>
      <c r="F12" s="115"/>
      <c r="G12" s="118">
        <f>(G9*G11)</f>
        <v>8000000</v>
      </c>
    </row>
    <row r="13" spans="1:7" ht="11.25" customHeight="1" x14ac:dyDescent="0.25">
      <c r="A13" s="63"/>
      <c r="B13" s="171" t="s">
        <v>13</v>
      </c>
      <c r="C13" s="165" t="s">
        <v>14</v>
      </c>
      <c r="D13" s="6"/>
      <c r="E13" s="201" t="s">
        <v>15</v>
      </c>
      <c r="F13" s="202"/>
      <c r="G13" s="116" t="s">
        <v>16</v>
      </c>
    </row>
    <row r="14" spans="1:7" ht="13.5" customHeight="1" x14ac:dyDescent="0.25">
      <c r="A14" s="63"/>
      <c r="B14" s="171" t="s">
        <v>17</v>
      </c>
      <c r="C14" s="165" t="s">
        <v>14</v>
      </c>
      <c r="D14" s="6"/>
      <c r="E14" s="201" t="s">
        <v>18</v>
      </c>
      <c r="F14" s="202"/>
      <c r="G14" s="116" t="s">
        <v>6</v>
      </c>
    </row>
    <row r="15" spans="1:7" ht="15" x14ac:dyDescent="0.25">
      <c r="A15" s="63"/>
      <c r="B15" s="171" t="s">
        <v>19</v>
      </c>
      <c r="C15" s="167">
        <v>44727</v>
      </c>
      <c r="D15" s="6"/>
      <c r="E15" s="203" t="s">
        <v>20</v>
      </c>
      <c r="F15" s="204"/>
      <c r="G15" s="119" t="s">
        <v>21</v>
      </c>
    </row>
    <row r="16" spans="1:7" ht="12" customHeight="1" x14ac:dyDescent="0.25">
      <c r="A16" s="2"/>
      <c r="B16" s="169"/>
      <c r="C16" s="8"/>
      <c r="D16" s="9"/>
      <c r="E16" s="147"/>
      <c r="F16" s="10"/>
      <c r="G16" s="11"/>
    </row>
    <row r="17" spans="1:7" ht="12" customHeight="1" x14ac:dyDescent="0.25">
      <c r="A17" s="12"/>
      <c r="B17" s="195" t="s">
        <v>22</v>
      </c>
      <c r="C17" s="196"/>
      <c r="D17" s="196"/>
      <c r="E17" s="196"/>
      <c r="F17" s="196"/>
      <c r="G17" s="196"/>
    </row>
    <row r="18" spans="1:7" ht="12" customHeight="1" x14ac:dyDescent="0.25">
      <c r="A18" s="2"/>
      <c r="B18" s="13"/>
      <c r="C18" s="14"/>
      <c r="D18" s="14"/>
      <c r="E18" s="148"/>
      <c r="F18" s="15"/>
      <c r="G18" s="15"/>
    </row>
    <row r="19" spans="1:7" ht="12" customHeight="1" x14ac:dyDescent="0.25">
      <c r="A19" s="4"/>
      <c r="B19" s="16" t="s">
        <v>23</v>
      </c>
      <c r="C19" s="17"/>
      <c r="D19" s="18"/>
      <c r="E19" s="149"/>
      <c r="F19" s="18"/>
      <c r="G19" s="18"/>
    </row>
    <row r="20" spans="1:7" ht="24" customHeight="1" x14ac:dyDescent="0.25">
      <c r="A20" s="12"/>
      <c r="B20" s="19" t="s">
        <v>24</v>
      </c>
      <c r="C20" s="19" t="s">
        <v>25</v>
      </c>
      <c r="D20" s="19" t="s">
        <v>26</v>
      </c>
      <c r="E20" s="19" t="s">
        <v>27</v>
      </c>
      <c r="F20" s="19" t="s">
        <v>28</v>
      </c>
      <c r="G20" s="19" t="s">
        <v>29</v>
      </c>
    </row>
    <row r="21" spans="1:7" s="1" customFormat="1" ht="12.75" customHeight="1" x14ac:dyDescent="0.25">
      <c r="A21" s="12"/>
      <c r="B21" s="94" t="s">
        <v>30</v>
      </c>
      <c r="C21" s="20" t="s">
        <v>31</v>
      </c>
      <c r="D21" s="21">
        <v>10</v>
      </c>
      <c r="E21" s="20" t="s">
        <v>32</v>
      </c>
      <c r="F21" s="7">
        <v>20000</v>
      </c>
      <c r="G21" s="7">
        <f>(D21*F21)</f>
        <v>200000</v>
      </c>
    </row>
    <row r="22" spans="1:7" s="1" customFormat="1" ht="12.75" customHeight="1" x14ac:dyDescent="0.25">
      <c r="A22" s="63"/>
      <c r="B22" s="94" t="s">
        <v>33</v>
      </c>
      <c r="C22" s="20" t="s">
        <v>31</v>
      </c>
      <c r="D22" s="21">
        <v>4</v>
      </c>
      <c r="E22" s="20" t="s">
        <v>34</v>
      </c>
      <c r="F22" s="7">
        <v>20000</v>
      </c>
      <c r="G22" s="7">
        <f t="shared" ref="G22:G23" si="0">(D22*F22)</f>
        <v>80000</v>
      </c>
    </row>
    <row r="23" spans="1:7" s="128" customFormat="1" ht="12.75" customHeight="1" x14ac:dyDescent="0.25">
      <c r="A23" s="138"/>
      <c r="B23" s="139" t="s">
        <v>35</v>
      </c>
      <c r="C23" s="143" t="s">
        <v>31</v>
      </c>
      <c r="D23" s="144">
        <v>40</v>
      </c>
      <c r="E23" s="140" t="s">
        <v>32</v>
      </c>
      <c r="F23" s="142">
        <v>20000</v>
      </c>
      <c r="G23" s="142">
        <f t="shared" si="0"/>
        <v>800000</v>
      </c>
    </row>
    <row r="24" spans="1:7" s="1" customFormat="1" ht="12.75" customHeight="1" x14ac:dyDescent="0.25">
      <c r="A24" s="12"/>
      <c r="B24" s="95" t="s">
        <v>36</v>
      </c>
      <c r="C24" s="22"/>
      <c r="D24" s="22"/>
      <c r="E24" s="22"/>
      <c r="F24" s="23"/>
      <c r="G24" s="24">
        <f>SUM(G21:G23)</f>
        <v>1080000</v>
      </c>
    </row>
    <row r="25" spans="1:7" s="1" customFormat="1" ht="12" customHeight="1" x14ac:dyDescent="0.25">
      <c r="A25" s="2"/>
      <c r="B25" s="13"/>
      <c r="C25" s="15"/>
      <c r="D25" s="15"/>
      <c r="E25" s="148"/>
      <c r="F25" s="25"/>
      <c r="G25" s="25"/>
    </row>
    <row r="26" spans="1:7" s="1" customFormat="1" ht="12" customHeight="1" x14ac:dyDescent="0.25">
      <c r="A26" s="4"/>
      <c r="B26" s="26" t="s">
        <v>37</v>
      </c>
      <c r="C26" s="27"/>
      <c r="D26" s="28"/>
      <c r="E26" s="28"/>
      <c r="F26" s="29"/>
      <c r="G26" s="29"/>
    </row>
    <row r="27" spans="1:7" s="1" customFormat="1" ht="24" customHeight="1" x14ac:dyDescent="0.25">
      <c r="A27" s="4"/>
      <c r="B27" s="101" t="s">
        <v>24</v>
      </c>
      <c r="C27" s="102" t="s">
        <v>25</v>
      </c>
      <c r="D27" s="102" t="s">
        <v>26</v>
      </c>
      <c r="E27" s="101" t="s">
        <v>27</v>
      </c>
      <c r="F27" s="102" t="s">
        <v>28</v>
      </c>
      <c r="G27" s="101" t="s">
        <v>29</v>
      </c>
    </row>
    <row r="28" spans="1:7" s="1" customFormat="1" ht="12" customHeight="1" x14ac:dyDescent="0.25">
      <c r="A28" s="63"/>
      <c r="B28" s="103"/>
      <c r="C28" s="104"/>
      <c r="D28" s="104"/>
      <c r="E28" s="104"/>
      <c r="F28" s="105"/>
      <c r="G28" s="105"/>
    </row>
    <row r="29" spans="1:7" s="1" customFormat="1" ht="12" customHeight="1" x14ac:dyDescent="0.25">
      <c r="A29" s="63"/>
      <c r="B29" s="109" t="s">
        <v>38</v>
      </c>
      <c r="C29" s="110"/>
      <c r="D29" s="110"/>
      <c r="E29" s="110"/>
      <c r="F29" s="111"/>
      <c r="G29" s="112"/>
    </row>
    <row r="30" spans="1:7" s="1" customFormat="1" ht="12" customHeight="1" x14ac:dyDescent="0.25">
      <c r="A30" s="2"/>
      <c r="B30" s="106"/>
      <c r="C30" s="107"/>
      <c r="D30" s="107"/>
      <c r="E30" s="150"/>
      <c r="F30" s="108"/>
      <c r="G30" s="108"/>
    </row>
    <row r="31" spans="1:7" s="1" customFormat="1" ht="12" customHeight="1" x14ac:dyDescent="0.25">
      <c r="A31" s="4"/>
      <c r="B31" s="26" t="s">
        <v>39</v>
      </c>
      <c r="C31" s="27"/>
      <c r="D31" s="28"/>
      <c r="E31" s="28"/>
      <c r="F31" s="29"/>
      <c r="G31" s="29"/>
    </row>
    <row r="32" spans="1:7" s="1" customFormat="1" ht="24" customHeight="1" x14ac:dyDescent="0.25">
      <c r="A32" s="4"/>
      <c r="B32" s="33" t="s">
        <v>24</v>
      </c>
      <c r="C32" s="33" t="s">
        <v>25</v>
      </c>
      <c r="D32" s="33" t="s">
        <v>26</v>
      </c>
      <c r="E32" s="33" t="s">
        <v>27</v>
      </c>
      <c r="F32" s="34" t="s">
        <v>28</v>
      </c>
      <c r="G32" s="33" t="s">
        <v>29</v>
      </c>
    </row>
    <row r="33" spans="1:11" s="128" customFormat="1" ht="12.75" customHeight="1" x14ac:dyDescent="0.25">
      <c r="A33" s="120"/>
      <c r="B33" s="141" t="s">
        <v>40</v>
      </c>
      <c r="C33" s="140" t="s">
        <v>41</v>
      </c>
      <c r="D33" s="144">
        <v>0.2</v>
      </c>
      <c r="E33" s="174" t="s">
        <v>42</v>
      </c>
      <c r="F33" s="142">
        <v>160000</v>
      </c>
      <c r="G33" s="142">
        <f t="shared" ref="G33:G35" si="1">(D33*F33)</f>
        <v>32000</v>
      </c>
    </row>
    <row r="34" spans="1:11" s="128" customFormat="1" ht="12.75" customHeight="1" x14ac:dyDescent="0.25">
      <c r="A34" s="120"/>
      <c r="B34" s="141" t="s">
        <v>43</v>
      </c>
      <c r="C34" s="140" t="s">
        <v>41</v>
      </c>
      <c r="D34" s="144">
        <v>0.2</v>
      </c>
      <c r="E34" s="174" t="s">
        <v>42</v>
      </c>
      <c r="F34" s="142">
        <v>160000</v>
      </c>
      <c r="G34" s="142">
        <f t="shared" si="1"/>
        <v>32000</v>
      </c>
      <c r="K34" s="133"/>
    </row>
    <row r="35" spans="1:11" s="128" customFormat="1" ht="12.75" customHeight="1" x14ac:dyDescent="0.25">
      <c r="A35" s="120"/>
      <c r="B35" s="141" t="s">
        <v>44</v>
      </c>
      <c r="C35" s="140" t="s">
        <v>41</v>
      </c>
      <c r="D35" s="144">
        <v>0.1</v>
      </c>
      <c r="E35" s="174" t="s">
        <v>42</v>
      </c>
      <c r="F35" s="142">
        <v>160000</v>
      </c>
      <c r="G35" s="142">
        <f t="shared" si="1"/>
        <v>16000</v>
      </c>
    </row>
    <row r="36" spans="1:11" s="1" customFormat="1" ht="12.75" customHeight="1" x14ac:dyDescent="0.25">
      <c r="A36" s="4"/>
      <c r="B36" s="35" t="s">
        <v>45</v>
      </c>
      <c r="C36" s="36"/>
      <c r="D36" s="36"/>
      <c r="E36" s="36"/>
      <c r="F36" s="37"/>
      <c r="G36" s="38">
        <f>SUM(G33:G35)</f>
        <v>80000</v>
      </c>
    </row>
    <row r="37" spans="1:11" s="1" customFormat="1" ht="12" customHeight="1" x14ac:dyDescent="0.25">
      <c r="A37" s="2"/>
      <c r="B37" s="30"/>
      <c r="C37" s="31"/>
      <c r="D37" s="31"/>
      <c r="E37" s="49"/>
      <c r="F37" s="32"/>
      <c r="G37" s="32"/>
    </row>
    <row r="38" spans="1:11" s="1" customFormat="1" ht="12" customHeight="1" x14ac:dyDescent="0.25">
      <c r="A38" s="4"/>
      <c r="B38" s="26" t="s">
        <v>46</v>
      </c>
      <c r="C38" s="27"/>
      <c r="D38" s="28"/>
      <c r="E38" s="28"/>
      <c r="F38" s="29"/>
      <c r="G38" s="29"/>
    </row>
    <row r="39" spans="1:11" s="1" customFormat="1" ht="24" customHeight="1" x14ac:dyDescent="0.25">
      <c r="A39" s="4"/>
      <c r="B39" s="34" t="s">
        <v>47</v>
      </c>
      <c r="C39" s="34" t="s">
        <v>48</v>
      </c>
      <c r="D39" s="34" t="s">
        <v>49</v>
      </c>
      <c r="E39" s="34" t="s">
        <v>27</v>
      </c>
      <c r="F39" s="34" t="s">
        <v>28</v>
      </c>
      <c r="G39" s="34" t="s">
        <v>29</v>
      </c>
      <c r="K39" s="93"/>
    </row>
    <row r="40" spans="1:11" s="1" customFormat="1" ht="12.75" customHeight="1" x14ac:dyDescent="0.25">
      <c r="A40" s="12"/>
      <c r="B40" s="39" t="s">
        <v>50</v>
      </c>
      <c r="C40" s="40"/>
      <c r="D40" s="40"/>
      <c r="E40" s="151"/>
      <c r="F40" s="40"/>
      <c r="G40" s="40"/>
      <c r="K40" s="93"/>
    </row>
    <row r="41" spans="1:11" s="1" customFormat="1" ht="12.75" customHeight="1" x14ac:dyDescent="0.25">
      <c r="A41" s="12"/>
      <c r="B41" s="114" t="s">
        <v>51</v>
      </c>
      <c r="C41" s="41" t="s">
        <v>52</v>
      </c>
      <c r="D41" s="42">
        <v>20</v>
      </c>
      <c r="E41" s="175" t="s">
        <v>34</v>
      </c>
      <c r="F41" s="43">
        <v>23190</v>
      </c>
      <c r="G41" s="43">
        <f>(D41*F41)</f>
        <v>463800</v>
      </c>
      <c r="I41" s="100"/>
    </row>
    <row r="42" spans="1:11" s="1" customFormat="1" ht="12.75" customHeight="1" x14ac:dyDescent="0.25">
      <c r="A42" s="12"/>
      <c r="B42" s="44" t="s">
        <v>53</v>
      </c>
      <c r="C42" s="45"/>
      <c r="D42" s="115"/>
      <c r="E42" s="176"/>
      <c r="F42" s="43"/>
      <c r="G42" s="43"/>
      <c r="I42" s="100"/>
    </row>
    <row r="43" spans="1:11" s="1" customFormat="1" ht="12.75" customHeight="1" x14ac:dyDescent="0.25">
      <c r="A43" s="12"/>
      <c r="B43" s="114" t="s">
        <v>54</v>
      </c>
      <c r="C43" s="41" t="s">
        <v>52</v>
      </c>
      <c r="D43" s="134">
        <v>1500</v>
      </c>
      <c r="E43" s="177" t="s">
        <v>42</v>
      </c>
      <c r="F43" s="43">
        <v>150</v>
      </c>
      <c r="G43" s="43">
        <f>(D43*F43)</f>
        <v>225000</v>
      </c>
      <c r="I43" s="100"/>
    </row>
    <row r="44" spans="1:11" s="1" customFormat="1" ht="12.75" customHeight="1" x14ac:dyDescent="0.25">
      <c r="A44" s="12"/>
      <c r="B44" s="114" t="s">
        <v>97</v>
      </c>
      <c r="C44" s="41" t="s">
        <v>52</v>
      </c>
      <c r="D44" s="42">
        <v>250</v>
      </c>
      <c r="E44" s="175" t="s">
        <v>34</v>
      </c>
      <c r="F44" s="43">
        <v>1018</v>
      </c>
      <c r="G44" s="43">
        <f t="shared" ref="G44:G51" si="2">(D44*F44)</f>
        <v>254500</v>
      </c>
      <c r="I44" s="100"/>
    </row>
    <row r="45" spans="1:11" s="1" customFormat="1" ht="12.75" customHeight="1" x14ac:dyDescent="0.25">
      <c r="A45" s="12"/>
      <c r="B45" s="114" t="s">
        <v>55</v>
      </c>
      <c r="C45" s="41" t="s">
        <v>52</v>
      </c>
      <c r="D45" s="115">
        <v>300</v>
      </c>
      <c r="E45" s="175" t="s">
        <v>34</v>
      </c>
      <c r="F45" s="43">
        <v>1120</v>
      </c>
      <c r="G45" s="43">
        <f t="shared" si="2"/>
        <v>336000</v>
      </c>
      <c r="I45" s="100"/>
    </row>
    <row r="46" spans="1:11" s="1" customFormat="1" ht="12.75" customHeight="1" x14ac:dyDescent="0.25">
      <c r="A46" s="12"/>
      <c r="B46" s="114" t="s">
        <v>56</v>
      </c>
      <c r="C46" s="41" t="s">
        <v>57</v>
      </c>
      <c r="D46" s="42">
        <v>5</v>
      </c>
      <c r="E46" s="175" t="s">
        <v>34</v>
      </c>
      <c r="F46" s="43">
        <v>8925</v>
      </c>
      <c r="G46" s="43">
        <f t="shared" si="2"/>
        <v>44625</v>
      </c>
      <c r="I46" s="100"/>
    </row>
    <row r="47" spans="1:11" s="1" customFormat="1" ht="12.75" customHeight="1" x14ac:dyDescent="0.25">
      <c r="A47" s="12"/>
      <c r="B47" s="114" t="s">
        <v>58</v>
      </c>
      <c r="C47" s="45" t="s">
        <v>52</v>
      </c>
      <c r="D47" s="115">
        <v>300</v>
      </c>
      <c r="E47" s="177" t="s">
        <v>42</v>
      </c>
      <c r="F47" s="43">
        <v>300</v>
      </c>
      <c r="G47" s="43">
        <f t="shared" si="2"/>
        <v>90000</v>
      </c>
      <c r="I47" s="100"/>
    </row>
    <row r="48" spans="1:11" s="1" customFormat="1" ht="30.75" customHeight="1" x14ac:dyDescent="0.25">
      <c r="A48" s="12"/>
      <c r="B48" s="135" t="s">
        <v>59</v>
      </c>
      <c r="C48" s="96"/>
      <c r="D48" s="97"/>
      <c r="E48" s="178"/>
      <c r="F48" s="98"/>
      <c r="G48" s="43"/>
      <c r="I48" s="100"/>
    </row>
    <row r="49" spans="1:9" s="1" customFormat="1" ht="12.75" customHeight="1" x14ac:dyDescent="0.25">
      <c r="A49" s="12"/>
      <c r="B49" s="99" t="s">
        <v>60</v>
      </c>
      <c r="C49" s="96" t="s">
        <v>57</v>
      </c>
      <c r="D49" s="97">
        <v>3</v>
      </c>
      <c r="E49" s="178" t="s">
        <v>42</v>
      </c>
      <c r="F49" s="98">
        <v>19000</v>
      </c>
      <c r="G49" s="43">
        <f t="shared" si="2"/>
        <v>57000</v>
      </c>
      <c r="I49" s="100"/>
    </row>
    <row r="50" spans="1:9" s="128" customFormat="1" ht="12.75" customHeight="1" x14ac:dyDescent="0.25">
      <c r="A50" s="120"/>
      <c r="B50" s="121" t="s">
        <v>61</v>
      </c>
      <c r="C50" s="122" t="s">
        <v>62</v>
      </c>
      <c r="D50" s="123">
        <v>1</v>
      </c>
      <c r="E50" s="175" t="s">
        <v>34</v>
      </c>
      <c r="F50" s="124">
        <v>6480</v>
      </c>
      <c r="G50" s="125">
        <f t="shared" si="2"/>
        <v>6480</v>
      </c>
      <c r="H50" s="126"/>
      <c r="I50" s="127"/>
    </row>
    <row r="51" spans="1:9" s="128" customFormat="1" ht="12.75" customHeight="1" x14ac:dyDescent="0.25">
      <c r="A51" s="120"/>
      <c r="B51" s="129" t="s">
        <v>63</v>
      </c>
      <c r="C51" s="130" t="s">
        <v>52</v>
      </c>
      <c r="D51" s="131">
        <v>2</v>
      </c>
      <c r="E51" s="175" t="s">
        <v>34</v>
      </c>
      <c r="F51" s="132">
        <v>27170</v>
      </c>
      <c r="G51" s="125">
        <f t="shared" si="2"/>
        <v>54340</v>
      </c>
      <c r="H51" s="133"/>
      <c r="I51" s="127"/>
    </row>
    <row r="52" spans="1:9" s="1" customFormat="1" ht="13.5" customHeight="1" x14ac:dyDescent="0.25">
      <c r="A52" s="4"/>
      <c r="B52" s="46" t="s">
        <v>64</v>
      </c>
      <c r="C52" s="47"/>
      <c r="D52" s="47"/>
      <c r="E52" s="47"/>
      <c r="F52" s="48"/>
      <c r="G52" s="38">
        <f>SUM(G40:G51)</f>
        <v>1531745</v>
      </c>
    </row>
    <row r="53" spans="1:9" s="1" customFormat="1" ht="12" customHeight="1" x14ac:dyDescent="0.25">
      <c r="A53" s="2"/>
      <c r="B53" s="30"/>
      <c r="C53" s="31"/>
      <c r="D53" s="31"/>
      <c r="E53" s="49"/>
      <c r="F53" s="32"/>
      <c r="G53" s="32"/>
    </row>
    <row r="54" spans="1:9" s="1" customFormat="1" ht="12" customHeight="1" x14ac:dyDescent="0.25">
      <c r="A54" s="4"/>
      <c r="B54" s="26" t="s">
        <v>65</v>
      </c>
      <c r="C54" s="27"/>
      <c r="D54" s="28"/>
      <c r="E54" s="28"/>
      <c r="F54" s="29"/>
      <c r="G54" s="29"/>
    </row>
    <row r="55" spans="1:9" s="1" customFormat="1" ht="24" customHeight="1" x14ac:dyDescent="0.25">
      <c r="A55" s="4"/>
      <c r="B55" s="33" t="s">
        <v>66</v>
      </c>
      <c r="C55" s="34" t="s">
        <v>48</v>
      </c>
      <c r="D55" s="34" t="s">
        <v>49</v>
      </c>
      <c r="E55" s="33" t="s">
        <v>27</v>
      </c>
      <c r="F55" s="34" t="s">
        <v>28</v>
      </c>
      <c r="G55" s="33" t="s">
        <v>29</v>
      </c>
    </row>
    <row r="56" spans="1:9" s="1" customFormat="1" ht="12.75" customHeight="1" x14ac:dyDescent="0.25">
      <c r="A56" s="12"/>
      <c r="B56" s="113" t="s">
        <v>67</v>
      </c>
      <c r="C56" s="41" t="s">
        <v>68</v>
      </c>
      <c r="D56" s="43">
        <v>48</v>
      </c>
      <c r="E56" s="175" t="s">
        <v>69</v>
      </c>
      <c r="F56" s="43">
        <v>10000</v>
      </c>
      <c r="G56" s="43">
        <f>D56*F56</f>
        <v>480000</v>
      </c>
    </row>
    <row r="57" spans="1:9" s="1" customFormat="1" ht="13.5" customHeight="1" x14ac:dyDescent="0.25">
      <c r="A57" s="4"/>
      <c r="B57" s="50" t="s">
        <v>70</v>
      </c>
      <c r="C57" s="51"/>
      <c r="D57" s="51"/>
      <c r="E57" s="51"/>
      <c r="F57" s="52"/>
      <c r="G57" s="172">
        <f>SUM(G56)</f>
        <v>480000</v>
      </c>
    </row>
    <row r="58" spans="1:9" s="1" customFormat="1" ht="12" customHeight="1" x14ac:dyDescent="0.25">
      <c r="A58" s="2"/>
      <c r="B58" s="66"/>
      <c r="C58" s="66"/>
      <c r="D58" s="66"/>
      <c r="E58" s="152"/>
      <c r="F58" s="67"/>
      <c r="G58" s="67"/>
    </row>
    <row r="59" spans="1:9" s="1" customFormat="1" ht="12" customHeight="1" x14ac:dyDescent="0.25">
      <c r="A59" s="63"/>
      <c r="B59" s="179" t="s">
        <v>71</v>
      </c>
      <c r="C59" s="180"/>
      <c r="D59" s="180"/>
      <c r="E59" s="181"/>
      <c r="F59" s="180"/>
      <c r="G59" s="182">
        <f>G24+G36+G52+G57</f>
        <v>3171745</v>
      </c>
    </row>
    <row r="60" spans="1:9" s="1" customFormat="1" ht="12" customHeight="1" x14ac:dyDescent="0.25">
      <c r="A60" s="63"/>
      <c r="B60" s="183" t="s">
        <v>72</v>
      </c>
      <c r="C60" s="184"/>
      <c r="D60" s="184"/>
      <c r="E60" s="185"/>
      <c r="F60" s="184"/>
      <c r="G60" s="186">
        <f>G59*0.05</f>
        <v>158587.25</v>
      </c>
    </row>
    <row r="61" spans="1:9" s="1" customFormat="1" ht="12" customHeight="1" x14ac:dyDescent="0.25">
      <c r="A61" s="63"/>
      <c r="B61" s="187" t="s">
        <v>73</v>
      </c>
      <c r="C61" s="188"/>
      <c r="D61" s="188"/>
      <c r="E61" s="189"/>
      <c r="F61" s="188"/>
      <c r="G61" s="190">
        <f>G60+G59</f>
        <v>3330332.25</v>
      </c>
    </row>
    <row r="62" spans="1:9" s="1" customFormat="1" ht="12" customHeight="1" x14ac:dyDescent="0.25">
      <c r="A62" s="63"/>
      <c r="B62" s="183" t="s">
        <v>74</v>
      </c>
      <c r="C62" s="184"/>
      <c r="D62" s="184"/>
      <c r="E62" s="185"/>
      <c r="F62" s="184"/>
      <c r="G62" s="186">
        <f>G12</f>
        <v>8000000</v>
      </c>
    </row>
    <row r="63" spans="1:9" s="1" customFormat="1" ht="12" customHeight="1" x14ac:dyDescent="0.25">
      <c r="A63" s="63"/>
      <c r="B63" s="191" t="s">
        <v>75</v>
      </c>
      <c r="C63" s="192"/>
      <c r="D63" s="192"/>
      <c r="E63" s="193"/>
      <c r="F63" s="192"/>
      <c r="G63" s="194">
        <f>G62-G61</f>
        <v>4669667.75</v>
      </c>
    </row>
    <row r="64" spans="1:9" s="1" customFormat="1" ht="12" customHeight="1" x14ac:dyDescent="0.25">
      <c r="A64" s="63"/>
      <c r="B64" s="64" t="s">
        <v>76</v>
      </c>
      <c r="C64" s="65"/>
      <c r="D64" s="65"/>
      <c r="E64" s="153"/>
      <c r="F64" s="65"/>
      <c r="G64" s="60"/>
    </row>
    <row r="65" spans="1:7" s="1" customFormat="1" ht="12.75" customHeight="1" thickBot="1" x14ac:dyDescent="0.3">
      <c r="A65" s="63"/>
      <c r="B65" s="68"/>
      <c r="C65" s="65"/>
      <c r="D65" s="65"/>
      <c r="E65" s="153"/>
      <c r="F65" s="65"/>
      <c r="G65" s="60"/>
    </row>
    <row r="66" spans="1:7" s="1" customFormat="1" ht="12" customHeight="1" x14ac:dyDescent="0.25">
      <c r="A66" s="63"/>
      <c r="B66" s="80" t="s">
        <v>77</v>
      </c>
      <c r="C66" s="81"/>
      <c r="D66" s="81"/>
      <c r="E66" s="154"/>
      <c r="F66" s="82"/>
      <c r="G66" s="60"/>
    </row>
    <row r="67" spans="1:7" s="1" customFormat="1" ht="12" customHeight="1" x14ac:dyDescent="0.25">
      <c r="A67" s="63"/>
      <c r="B67" s="83" t="s">
        <v>78</v>
      </c>
      <c r="C67" s="62"/>
      <c r="D67" s="62"/>
      <c r="E67" s="155"/>
      <c r="F67" s="84"/>
      <c r="G67" s="60"/>
    </row>
    <row r="68" spans="1:7" s="1" customFormat="1" ht="12" customHeight="1" x14ac:dyDescent="0.25">
      <c r="A68" s="63"/>
      <c r="B68" s="83" t="s">
        <v>79</v>
      </c>
      <c r="C68" s="62"/>
      <c r="D68" s="62"/>
      <c r="E68" s="155"/>
      <c r="F68" s="84"/>
      <c r="G68" s="60"/>
    </row>
    <row r="69" spans="1:7" s="1" customFormat="1" ht="12" customHeight="1" x14ac:dyDescent="0.25">
      <c r="A69" s="63"/>
      <c r="B69" s="83" t="s">
        <v>80</v>
      </c>
      <c r="C69" s="62"/>
      <c r="D69" s="62"/>
      <c r="E69" s="155"/>
      <c r="F69" s="84"/>
      <c r="G69" s="60"/>
    </row>
    <row r="70" spans="1:7" s="1" customFormat="1" ht="12" customHeight="1" x14ac:dyDescent="0.25">
      <c r="A70" s="63"/>
      <c r="B70" s="83" t="s">
        <v>81</v>
      </c>
      <c r="C70" s="62"/>
      <c r="D70" s="62"/>
      <c r="E70" s="155"/>
      <c r="F70" s="84"/>
      <c r="G70" s="60"/>
    </row>
    <row r="71" spans="1:7" s="1" customFormat="1" ht="12" customHeight="1" x14ac:dyDescent="0.25">
      <c r="A71" s="63"/>
      <c r="B71" s="83" t="s">
        <v>82</v>
      </c>
      <c r="C71" s="62"/>
      <c r="D71" s="62"/>
      <c r="E71" s="155"/>
      <c r="F71" s="84"/>
      <c r="G71" s="60"/>
    </row>
    <row r="72" spans="1:7" s="1" customFormat="1" ht="12.75" customHeight="1" thickBot="1" x14ac:dyDescent="0.3">
      <c r="A72" s="63"/>
      <c r="B72" s="85" t="s">
        <v>83</v>
      </c>
      <c r="C72" s="86"/>
      <c r="D72" s="86"/>
      <c r="E72" s="156"/>
      <c r="F72" s="87"/>
      <c r="G72" s="60"/>
    </row>
    <row r="73" spans="1:7" s="1" customFormat="1" ht="12.75" customHeight="1" x14ac:dyDescent="0.25">
      <c r="A73" s="63"/>
      <c r="B73" s="78"/>
      <c r="C73" s="62"/>
      <c r="D73" s="62"/>
      <c r="E73" s="155"/>
      <c r="F73" s="62"/>
      <c r="G73" s="60"/>
    </row>
    <row r="74" spans="1:7" s="1" customFormat="1" ht="15" customHeight="1" thickBot="1" x14ac:dyDescent="0.3">
      <c r="A74" s="63"/>
      <c r="B74" s="197" t="s">
        <v>84</v>
      </c>
      <c r="C74" s="198"/>
      <c r="D74" s="77"/>
      <c r="E74" s="157"/>
      <c r="F74" s="54"/>
      <c r="G74" s="60"/>
    </row>
    <row r="75" spans="1:7" s="1" customFormat="1" ht="12" customHeight="1" x14ac:dyDescent="0.25">
      <c r="A75" s="63"/>
      <c r="B75" s="70" t="s">
        <v>66</v>
      </c>
      <c r="C75" s="55" t="s">
        <v>85</v>
      </c>
      <c r="D75" s="71" t="s">
        <v>86</v>
      </c>
      <c r="E75" s="157"/>
      <c r="F75" s="54"/>
      <c r="G75" s="60"/>
    </row>
    <row r="76" spans="1:7" s="1" customFormat="1" ht="12" customHeight="1" x14ac:dyDescent="0.25">
      <c r="A76" s="63"/>
      <c r="B76" s="72" t="s">
        <v>87</v>
      </c>
      <c r="C76" s="56">
        <f>G24</f>
        <v>1080000</v>
      </c>
      <c r="D76" s="73">
        <f>(C76/C82)</f>
        <v>0.32429196816623929</v>
      </c>
      <c r="E76" s="157"/>
      <c r="F76" s="54"/>
      <c r="G76" s="60"/>
    </row>
    <row r="77" spans="1:7" s="1" customFormat="1" ht="12" customHeight="1" x14ac:dyDescent="0.25">
      <c r="A77" s="63"/>
      <c r="B77" s="72" t="s">
        <v>88</v>
      </c>
      <c r="C77" s="56">
        <f>G29</f>
        <v>0</v>
      </c>
      <c r="D77" s="73">
        <f>C77/C82</f>
        <v>0</v>
      </c>
      <c r="E77" s="157"/>
      <c r="F77" s="54"/>
      <c r="G77" s="60"/>
    </row>
    <row r="78" spans="1:7" s="1" customFormat="1" ht="12" customHeight="1" x14ac:dyDescent="0.25">
      <c r="A78" s="63"/>
      <c r="B78" s="72" t="s">
        <v>89</v>
      </c>
      <c r="C78" s="56">
        <f>G36</f>
        <v>80000</v>
      </c>
      <c r="D78" s="73">
        <f>C78/C82</f>
        <v>2.4021627271573278E-2</v>
      </c>
      <c r="E78" s="157"/>
      <c r="F78" s="54"/>
      <c r="G78" s="60"/>
    </row>
    <row r="79" spans="1:7" s="1" customFormat="1" ht="12" customHeight="1" x14ac:dyDescent="0.25">
      <c r="A79" s="63"/>
      <c r="B79" s="72" t="s">
        <v>47</v>
      </c>
      <c r="C79" s="56">
        <f>G52</f>
        <v>1531745</v>
      </c>
      <c r="D79" s="73">
        <f>C79/C82</f>
        <v>0.45993759331370015</v>
      </c>
      <c r="E79" s="157"/>
      <c r="F79" s="54"/>
      <c r="G79" s="60"/>
    </row>
    <row r="80" spans="1:7" s="1" customFormat="1" ht="12" customHeight="1" x14ac:dyDescent="0.25">
      <c r="A80" s="63"/>
      <c r="B80" s="72" t="s">
        <v>90</v>
      </c>
      <c r="C80" s="57">
        <f>G57</f>
        <v>480000</v>
      </c>
      <c r="D80" s="73">
        <f>C80/C82</f>
        <v>0.14412976362943969</v>
      </c>
      <c r="E80" s="158"/>
      <c r="F80" s="59"/>
      <c r="G80" s="60"/>
    </row>
    <row r="81" spans="1:7" s="1" customFormat="1" ht="12" customHeight="1" x14ac:dyDescent="0.25">
      <c r="A81" s="63"/>
      <c r="B81" s="72" t="s">
        <v>91</v>
      </c>
      <c r="C81" s="57">
        <f>G60</f>
        <v>158587.25</v>
      </c>
      <c r="D81" s="73">
        <f>C81/C82</f>
        <v>4.7619047619047616E-2</v>
      </c>
      <c r="E81" s="158"/>
      <c r="F81" s="59"/>
      <c r="G81" s="60"/>
    </row>
    <row r="82" spans="1:7" s="1" customFormat="1" ht="12.75" customHeight="1" thickBot="1" x14ac:dyDescent="0.3">
      <c r="A82" s="63"/>
      <c r="B82" s="74" t="s">
        <v>92</v>
      </c>
      <c r="C82" s="75">
        <f>SUM(C76:C81)</f>
        <v>3330332.25</v>
      </c>
      <c r="D82" s="76">
        <f>SUM(D76:D81)</f>
        <v>1</v>
      </c>
      <c r="E82" s="158"/>
      <c r="F82" s="59"/>
      <c r="G82" s="60"/>
    </row>
    <row r="83" spans="1:7" s="1" customFormat="1" ht="12" customHeight="1" x14ac:dyDescent="0.25">
      <c r="A83" s="63"/>
      <c r="B83" s="68"/>
      <c r="C83" s="65"/>
      <c r="D83" s="65"/>
      <c r="E83" s="153"/>
      <c r="F83" s="65"/>
      <c r="G83" s="60"/>
    </row>
    <row r="84" spans="1:7" s="1" customFormat="1" ht="12.75" customHeight="1" x14ac:dyDescent="0.25">
      <c r="A84" s="63"/>
      <c r="B84" s="69"/>
      <c r="C84" s="65"/>
      <c r="D84" s="65"/>
      <c r="E84" s="153"/>
      <c r="F84" s="65"/>
      <c r="G84" s="60"/>
    </row>
    <row r="85" spans="1:7" s="1" customFormat="1" ht="12" customHeight="1" thickBot="1" x14ac:dyDescent="0.3">
      <c r="A85" s="53"/>
      <c r="B85" s="89"/>
      <c r="C85" s="90" t="s">
        <v>93</v>
      </c>
      <c r="D85" s="91"/>
      <c r="E85" s="159"/>
      <c r="F85" s="58"/>
      <c r="G85" s="60"/>
    </row>
    <row r="86" spans="1:7" s="1" customFormat="1" ht="12" customHeight="1" x14ac:dyDescent="0.25">
      <c r="A86" s="63"/>
      <c r="B86" s="92" t="s">
        <v>94</v>
      </c>
      <c r="C86" s="136">
        <v>35000</v>
      </c>
      <c r="D86" s="136">
        <v>40000</v>
      </c>
      <c r="E86" s="160">
        <v>45000</v>
      </c>
      <c r="F86" s="88"/>
      <c r="G86" s="61"/>
    </row>
    <row r="87" spans="1:7" s="1" customFormat="1" ht="12.75" customHeight="1" thickBot="1" x14ac:dyDescent="0.3">
      <c r="A87" s="63"/>
      <c r="B87" s="74" t="s">
        <v>95</v>
      </c>
      <c r="C87" s="137">
        <f>(G61/C86)</f>
        <v>95.152349999999998</v>
      </c>
      <c r="D87" s="137">
        <f>(G61/D86)</f>
        <v>83.258306250000004</v>
      </c>
      <c r="E87" s="161">
        <f>(G61/E86)</f>
        <v>74.007383333333337</v>
      </c>
      <c r="F87" s="88"/>
      <c r="G87" s="61"/>
    </row>
    <row r="88" spans="1:7" s="1" customFormat="1" ht="15.6" customHeight="1" x14ac:dyDescent="0.25">
      <c r="A88" s="63"/>
      <c r="B88" s="79" t="s">
        <v>96</v>
      </c>
      <c r="C88" s="62"/>
      <c r="D88" s="62"/>
      <c r="E88" s="155"/>
      <c r="F88" s="62"/>
      <c r="G88" s="62"/>
    </row>
  </sheetData>
  <mergeCells count="8">
    <mergeCell ref="B17:G17"/>
    <mergeCell ref="B74:C74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scale="5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CILANTRO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2022-07-04T17:09:39Z</dcterms:modified>
  <cp:category/>
  <cp:contentStatus/>
</cp:coreProperties>
</file>