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unoz\Desktop\Nuevas FT 2022\FT Los Angeles 2022\"/>
    </mc:Choice>
  </mc:AlternateContent>
  <bookViews>
    <workbookView xWindow="0" yWindow="0" windowWidth="20490" windowHeight="7155" tabRatio="500"/>
  </bookViews>
  <sheets>
    <sheet name="CILANTRO" sheetId="1" r:id="rId1"/>
  </sheets>
  <definedNames>
    <definedName name="_xlnm.Print_Area" localSheetId="0">CILANTRO!$A$1:$G$90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6" i="1" l="1"/>
  <c r="G47" i="1"/>
  <c r="G48" i="1"/>
  <c r="G49" i="1"/>
  <c r="G50" i="1"/>
  <c r="G51" i="1"/>
  <c r="G52" i="1"/>
  <c r="G53" i="1"/>
  <c r="G45" i="1"/>
  <c r="G37" i="1"/>
  <c r="G38" i="1"/>
  <c r="G39" i="1"/>
  <c r="G40" i="1"/>
  <c r="G36" i="1"/>
  <c r="G58" i="1" l="1"/>
  <c r="C79" i="1"/>
  <c r="D26" i="1"/>
  <c r="G26" i="1" s="1"/>
  <c r="G25" i="1"/>
  <c r="G24" i="1"/>
  <c r="G23" i="1"/>
  <c r="G22" i="1"/>
  <c r="G21" i="1"/>
  <c r="G12" i="1"/>
  <c r="G64" i="1" s="1"/>
  <c r="G41" i="1" l="1"/>
  <c r="C80" i="1" s="1"/>
  <c r="G59" i="1"/>
  <c r="C82" i="1" s="1"/>
  <c r="G27" i="1"/>
  <c r="G54" i="1"/>
  <c r="C81" i="1" s="1"/>
  <c r="G61" i="1" l="1"/>
  <c r="G62" i="1" s="1"/>
  <c r="G63" i="1" s="1"/>
  <c r="C78" i="1"/>
  <c r="C83" i="1" l="1"/>
  <c r="C84" i="1" s="1"/>
  <c r="E89" i="1"/>
  <c r="D89" i="1"/>
  <c r="C89" i="1"/>
  <c r="G65" i="1"/>
  <c r="D81" i="1" l="1"/>
  <c r="D80" i="1"/>
  <c r="D82" i="1"/>
  <c r="D78" i="1"/>
  <c r="D79" i="1"/>
  <c r="D83" i="1"/>
  <c r="D84" i="1" l="1"/>
</calcChain>
</file>

<file path=xl/sharedStrings.xml><?xml version="1.0" encoding="utf-8"?>
<sst xmlns="http://schemas.openxmlformats.org/spreadsheetml/2006/main" count="151" uniqueCount="107">
  <si>
    <t>RUBRO O CULTIVO</t>
  </si>
  <si>
    <t>CILANTRO</t>
  </si>
  <si>
    <t>RENDIMIENTO (DOCENAS/HA)</t>
  </si>
  <si>
    <t>VARIEDAD</t>
  </si>
  <si>
    <t>FECHA ESTIMADA  PRECIO VENTA</t>
  </si>
  <si>
    <t>anual</t>
  </si>
  <si>
    <t>NIVEL TECNOLÓGICO</t>
  </si>
  <si>
    <t>MEDIA</t>
  </si>
  <si>
    <t>REGIÓN</t>
  </si>
  <si>
    <t>BIO BIO</t>
  </si>
  <si>
    <t>INGRESO ESPERADO, con IVA ($)</t>
  </si>
  <si>
    <t>AGENCIA DE ÁREA</t>
  </si>
  <si>
    <t>LOS ANGELES</t>
  </si>
  <si>
    <t>DESTINO PRODUCCION</t>
  </si>
  <si>
    <t>Mercado local</t>
  </si>
  <si>
    <t>COMUNA/LOCALIDAD</t>
  </si>
  <si>
    <t>TODAS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</si>
  <si>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</si>
  <si>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</si>
  <si>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</si>
  <si>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</si>
  <si>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</si>
  <si>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</si>
  <si>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</si>
  <si>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</si>
  <si>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</si>
  <si>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</si>
  <si>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</si>
  <si>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Fertilizantes</t>
  </si>
  <si>
    <t>JH</t>
  </si>
  <si>
    <t>Agosto</t>
  </si>
  <si>
    <t>Limpia de Acequia</t>
  </si>
  <si>
    <t>Septiembre</t>
  </si>
  <si>
    <t>Siembra</t>
  </si>
  <si>
    <t>Septiembre-Octubre-Noviembre</t>
  </si>
  <si>
    <t>Riego</t>
  </si>
  <si>
    <t>Octubre-Noviembre</t>
  </si>
  <si>
    <t>Aplicación agroquímicos</t>
  </si>
  <si>
    <t>Septiembre-Octubre</t>
  </si>
  <si>
    <t>Corte y Amarre</t>
  </si>
  <si>
    <t>DOCENA</t>
  </si>
  <si>
    <t>Octubre -Diciembre</t>
  </si>
  <si>
    <t>Subtotal Jornadas Hombre</t>
  </si>
  <si>
    <t>JORNADAS ANIMAL</t>
  </si>
  <si>
    <t>Subtotal Jornadas Animal</t>
  </si>
  <si>
    <t>MAQUINARIA</t>
  </si>
  <si>
    <t>Aradura</t>
  </si>
  <si>
    <t>Rastraje</t>
  </si>
  <si>
    <t>Vibrocultivador</t>
  </si>
  <si>
    <t>Aplicación agroquímico</t>
  </si>
  <si>
    <t>Octubre</t>
  </si>
  <si>
    <t>Trazado de acequia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</si>
  <si>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</si>
  <si>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</si>
  <si>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</si>
  <si>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</si>
  <si>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</si>
  <si>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</si>
  <si>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</si>
  <si>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</si>
  <si>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Mezcla 9/41/12</t>
  </si>
  <si>
    <t>Julio</t>
  </si>
  <si>
    <t>CAN 27</t>
  </si>
  <si>
    <t>Agosto-Septiembre</t>
  </si>
  <si>
    <t>Pesticidas</t>
  </si>
  <si>
    <t>Lorox</t>
  </si>
  <si>
    <t>Troya</t>
  </si>
  <si>
    <t>Lt</t>
  </si>
  <si>
    <t>Absoluto 70 WP</t>
  </si>
  <si>
    <t>gr</t>
  </si>
  <si>
    <t>Clorotalonil 70</t>
  </si>
  <si>
    <t>Subtotal Insumos</t>
  </si>
  <si>
    <t>OTROS</t>
  </si>
  <si>
    <t>Item</t>
  </si>
  <si>
    <t>Sombreaderos, bandejas, bloqueador y otros varios requeridos</t>
  </si>
  <si>
    <t>Todo el año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</si>
  <si>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</si>
  <si>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</si>
  <si>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</si>
  <si>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</si>
  <si>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</si>
  <si>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</si>
  <si>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</si>
  <si>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</si>
  <si>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</si>
  <si>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</si>
  <si>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</si>
  <si>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</si>
  <si>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</si>
  <si>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</si>
  <si>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</si>
  <si>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</si>
  <si>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</si>
  <si>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</si>
  <si>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</si>
  <si>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</si>
  <si>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</si>
  <si>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</si>
  <si>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PRECIO ESPERADO ($/docena)</t>
  </si>
  <si>
    <t>ESCENARIOS COSTO UNITARIO  ($/docena)</t>
  </si>
  <si>
    <t>Rendimiento (doc/hà)</t>
  </si>
  <si>
    <t>Costo unitario ($/doc) (*)</t>
  </si>
  <si>
    <t>SANTO</t>
  </si>
  <si>
    <r>
      <t>Fuente</t>
    </r>
    <r>
      <rPr>
        <sz val="8"/>
        <rFont val="Arial Narrow"/>
        <family val="2"/>
      </rPr>
      <t>: INDAP</t>
    </r>
  </si>
  <si>
    <r>
      <t>Notas</t>
    </r>
    <r>
      <rPr>
        <b/>
        <sz val="8"/>
        <rFont val="Arial Narrow"/>
        <family val="2"/>
      </rPr>
      <t>:</t>
    </r>
  </si>
  <si>
    <t>Sequia, Golpe de calor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</si>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</sst>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0A]mmm/yy"/>
    <numFmt numFmtId="165" formatCode="\ * #,##0&quot;   &quot;;\-* #,##0&quot;   &quot;;\ * \-??&quot;   &quot;"/>
    <numFmt numFmtId="166" formatCode="0\ %"/>
    <numFmt numFmtId="167" formatCode="\ * #,##0\ ;\ * \-#,##0\ ;\ * &quot;- &quot;"/>
    <numFmt numFmtId="169" formatCode="dd/mm/yyyy;@"/>
  </numFmts>
  <fonts count="11">
    <font>
      <sz val="11"/>
      <name val="Calibri"/>
      <charset val="1"/>
    </font>
    <font>
      <sz val="10"/>
      <name val="Arial"/>
      <family val="2"/>
      <charset val="1"/>
    </font>
    <font>
      <sz val="11"/>
      <color rgb="FF000000"/>
      <name val="Helvetica Neue"/>
      <family val="2"/>
      <charset val="1"/>
    </font>
    <font>
      <sz val="8"/>
      <name val="Arial Narrow"/>
      <family val="2"/>
    </font>
    <font>
      <sz val="8"/>
      <color theme="0"/>
      <name val="Arial Narrow"/>
      <family val="2"/>
    </font>
    <font>
      <u/>
      <sz val="8"/>
      <name val="Arial Narrow"/>
      <family val="2"/>
    </font>
    <font>
      <b/>
      <sz val="8"/>
      <color theme="0"/>
      <name val="Arial Narrow"/>
      <family val="2"/>
    </font>
    <font>
      <sz val="8"/>
      <color rgb="FF000000"/>
      <name val="Arial Narrow"/>
      <family val="2"/>
    </font>
    <font>
      <b/>
      <i/>
      <sz val="8"/>
      <color theme="0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3" tint="0.79998168889431442"/>
        <bgColor rgb="FFFFFFCC"/>
      </patternFill>
    </fill>
    <fill>
      <patternFill patternType="solid">
        <fgColor rgb="FF33CCCC"/>
        <bgColor rgb="FFFFFFCC"/>
      </patternFill>
    </fill>
    <fill>
      <patternFill patternType="solid">
        <fgColor rgb="FF33B7B1"/>
        <bgColor rgb="FFFFFFCC"/>
      </patternFill>
    </fill>
    <fill>
      <patternFill patternType="solid">
        <fgColor rgb="FFFF7E2D"/>
        <bgColor rgb="FFFFFFCC"/>
      </patternFill>
    </fill>
    <fill>
      <patternFill patternType="solid">
        <fgColor rgb="FFFF7E2D"/>
        <bgColor rgb="FFFF99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3">
    <xf numFmtId="0" fontId="0" fillId="0" borderId="0" xfId="0"/>
    <xf numFmtId="49" fontId="3" fillId="2" borderId="1" xfId="0" applyNumberFormat="1" applyFont="1" applyFill="1" applyBorder="1" applyAlignment="1" applyProtection="1">
      <alignment vertical="center" wrapText="1"/>
    </xf>
    <xf numFmtId="49" fontId="3" fillId="2" borderId="1" xfId="0" applyNumberFormat="1" applyFont="1" applyFill="1" applyBorder="1" applyAlignment="1" applyProtection="1"/>
    <xf numFmtId="0" fontId="3" fillId="2" borderId="1" xfId="0" applyFont="1" applyFill="1" applyBorder="1" applyAlignment="1" applyProtection="1"/>
    <xf numFmtId="49" fontId="4" fillId="5" borderId="0" xfId="0" applyNumberFormat="1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vertical="center"/>
    </xf>
    <xf numFmtId="3" fontId="4" fillId="5" borderId="0" xfId="0" applyNumberFormat="1" applyFont="1" applyFill="1" applyBorder="1" applyAlignment="1" applyProtection="1">
      <alignment vertical="center"/>
    </xf>
    <xf numFmtId="49" fontId="5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0" xfId="0" applyFont="1" applyBorder="1"/>
    <xf numFmtId="0" fontId="7" fillId="0" borderId="1" xfId="0" applyFont="1" applyBorder="1" applyAlignment="1" applyProtection="1">
      <alignment horizontal="right"/>
    </xf>
    <xf numFmtId="3" fontId="7" fillId="0" borderId="1" xfId="0" applyNumberFormat="1" applyFont="1" applyBorder="1" applyAlignment="1" applyProtection="1">
      <alignment horizontal="right"/>
    </xf>
    <xf numFmtId="164" fontId="7" fillId="0" borderId="1" xfId="0" applyNumberFormat="1" applyFont="1" applyBorder="1" applyAlignment="1" applyProtection="1">
      <alignment horizontal="right"/>
    </xf>
    <xf numFmtId="3" fontId="7" fillId="2" borderId="1" xfId="0" applyNumberFormat="1" applyFont="1" applyFill="1" applyBorder="1" applyAlignment="1" applyProtection="1">
      <alignment horizontal="right"/>
    </xf>
    <xf numFmtId="0" fontId="7" fillId="2" borderId="1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wrapText="1"/>
    </xf>
    <xf numFmtId="14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justify" wrapText="1"/>
    </xf>
    <xf numFmtId="0" fontId="3" fillId="2" borderId="0" xfId="0" applyFont="1" applyFill="1" applyBorder="1" applyAlignment="1" applyProtection="1">
      <alignment horizontal="left"/>
    </xf>
    <xf numFmtId="49" fontId="6" fillId="6" borderId="0" xfId="0" applyNumberFormat="1" applyFont="1" applyFill="1" applyBorder="1" applyAlignment="1" applyProtection="1">
      <alignment vertical="center"/>
    </xf>
    <xf numFmtId="0" fontId="3" fillId="0" borderId="1" xfId="1" applyFont="1" applyBorder="1" applyAlignment="1" applyProtection="1">
      <alignment horizontal="left"/>
    </xf>
    <xf numFmtId="0" fontId="3" fillId="0" borderId="1" xfId="1" applyFont="1" applyBorder="1" applyAlignment="1" applyProtection="1">
      <alignment horizontal="center"/>
    </xf>
    <xf numFmtId="3" fontId="3" fillId="0" borderId="1" xfId="1" applyNumberFormat="1" applyFont="1" applyBorder="1" applyAlignment="1" applyProtection="1">
      <alignment horizontal="right"/>
    </xf>
    <xf numFmtId="3" fontId="3" fillId="0" borderId="1" xfId="0" applyNumberFormat="1" applyFont="1" applyBorder="1" applyAlignment="1" applyProtection="1"/>
    <xf numFmtId="0" fontId="7" fillId="0" borderId="1" xfId="0" applyFont="1" applyBorder="1" applyAlignment="1" applyProtection="1"/>
    <xf numFmtId="0" fontId="7" fillId="0" borderId="1" xfId="0" applyFont="1" applyBorder="1" applyAlignment="1" applyProtection="1">
      <alignment horizontal="center"/>
    </xf>
    <xf numFmtId="3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center"/>
    </xf>
    <xf numFmtId="0" fontId="3" fillId="0" borderId="1" xfId="0" applyFont="1" applyBorder="1" applyAlignment="1" applyProtection="1"/>
    <xf numFmtId="0" fontId="9" fillId="0" borderId="1" xfId="1" applyFont="1" applyBorder="1" applyAlignment="1" applyProtection="1">
      <alignment horizontal="left"/>
    </xf>
    <xf numFmtId="3" fontId="3" fillId="0" borderId="1" xfId="1" applyNumberFormat="1" applyFont="1" applyBorder="1" applyAlignment="1" applyProtection="1"/>
    <xf numFmtId="0" fontId="3" fillId="2" borderId="0" xfId="0" applyFont="1" applyFill="1" applyBorder="1" applyAlignment="1" applyProtection="1">
      <alignment horizontal="center"/>
    </xf>
    <xf numFmtId="0" fontId="7" fillId="0" borderId="1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center" vertical="center"/>
    </xf>
    <xf numFmtId="3" fontId="7" fillId="0" borderId="1" xfId="0" applyNumberFormat="1" applyFont="1" applyBorder="1" applyAlignment="1" applyProtection="1">
      <alignment vertical="center"/>
    </xf>
    <xf numFmtId="0" fontId="6" fillId="5" borderId="0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165" fontId="9" fillId="2" borderId="0" xfId="0" applyNumberFormat="1" applyFont="1" applyFill="1" applyBorder="1" applyAlignment="1" applyProtection="1">
      <alignment vertical="center"/>
    </xf>
    <xf numFmtId="49" fontId="10" fillId="2" borderId="2" xfId="0" applyNumberFormat="1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/>
    <xf numFmtId="165" fontId="9" fillId="2" borderId="4" xfId="0" applyNumberFormat="1" applyFont="1" applyFill="1" applyBorder="1" applyAlignment="1" applyProtection="1">
      <alignment vertical="center"/>
    </xf>
    <xf numFmtId="49" fontId="3" fillId="2" borderId="5" xfId="0" applyNumberFormat="1" applyFont="1" applyFill="1" applyBorder="1" applyAlignment="1" applyProtection="1">
      <alignment vertical="center"/>
    </xf>
    <xf numFmtId="165" fontId="9" fillId="2" borderId="6" xfId="0" applyNumberFormat="1" applyFont="1" applyFill="1" applyBorder="1" applyAlignment="1" applyProtection="1">
      <alignment vertical="center"/>
    </xf>
    <xf numFmtId="49" fontId="3" fillId="2" borderId="7" xfId="0" applyNumberFormat="1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/>
    <xf numFmtId="165" fontId="9" fillId="2" borderId="9" xfId="0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 applyProtection="1"/>
    <xf numFmtId="49" fontId="9" fillId="3" borderId="1" xfId="0" applyNumberFormat="1" applyFont="1" applyFill="1" applyBorder="1" applyAlignment="1" applyProtection="1">
      <alignment vertical="center"/>
    </xf>
    <xf numFmtId="49" fontId="3" fillId="3" borderId="1" xfId="0" applyNumberFormat="1" applyFont="1" applyFill="1" applyBorder="1" applyAlignment="1" applyProtection="1"/>
    <xf numFmtId="49" fontId="9" fillId="2" borderId="1" xfId="0" applyNumberFormat="1" applyFont="1" applyFill="1" applyBorder="1" applyAlignment="1" applyProtection="1">
      <alignment vertical="center"/>
    </xf>
    <xf numFmtId="3" fontId="9" fillId="2" borderId="1" xfId="0" applyNumberFormat="1" applyFont="1" applyFill="1" applyBorder="1" applyAlignment="1" applyProtection="1">
      <alignment vertical="center"/>
    </xf>
    <xf numFmtId="166" fontId="3" fillId="2" borderId="1" xfId="0" applyNumberFormat="1" applyFont="1" applyFill="1" applyBorder="1" applyAlignment="1" applyProtection="1"/>
    <xf numFmtId="0" fontId="9" fillId="2" borderId="1" xfId="0" applyFont="1" applyFill="1" applyBorder="1" applyAlignment="1" applyProtection="1">
      <alignment vertical="center"/>
    </xf>
    <xf numFmtId="167" fontId="9" fillId="2" borderId="1" xfId="0" applyNumberFormat="1" applyFont="1" applyFill="1" applyBorder="1" applyAlignment="1" applyProtection="1">
      <alignment vertical="center"/>
    </xf>
    <xf numFmtId="167" fontId="9" fillId="3" borderId="1" xfId="0" applyNumberFormat="1" applyFont="1" applyFill="1" applyBorder="1" applyAlignment="1" applyProtection="1">
      <alignment vertical="center"/>
    </xf>
    <xf numFmtId="166" fontId="9" fillId="3" borderId="1" xfId="0" applyNumberFormat="1" applyFont="1" applyFill="1" applyBorder="1" applyAlignment="1" applyProtection="1">
      <alignment vertical="center"/>
    </xf>
    <xf numFmtId="0" fontId="6" fillId="7" borderId="1" xfId="0" applyFont="1" applyFill="1" applyBorder="1" applyAlignment="1" applyProtection="1">
      <alignment vertical="center"/>
    </xf>
    <xf numFmtId="49" fontId="6" fillId="7" borderId="1" xfId="0" applyNumberFormat="1" applyFont="1" applyFill="1" applyBorder="1" applyAlignment="1" applyProtection="1">
      <alignment vertical="center"/>
    </xf>
    <xf numFmtId="49" fontId="3" fillId="2" borderId="0" xfId="0" applyNumberFormat="1" applyFont="1" applyFill="1" applyBorder="1" applyAlignment="1" applyProtection="1">
      <alignment vertical="center"/>
    </xf>
    <xf numFmtId="49" fontId="6" fillId="5" borderId="0" xfId="0" applyNumberFormat="1" applyFont="1" applyFill="1" applyBorder="1" applyAlignment="1" applyProtection="1">
      <alignment vertical="center" wrapText="1"/>
    </xf>
    <xf numFmtId="49" fontId="6" fillId="5" borderId="0" xfId="0" applyNumberFormat="1" applyFont="1" applyFill="1" applyBorder="1" applyAlignment="1" applyProtection="1">
      <alignment horizontal="center" vertical="center" wrapText="1"/>
    </xf>
    <xf numFmtId="49" fontId="6" fillId="5" borderId="0" xfId="0" applyNumberFormat="1" applyFont="1" applyFill="1" applyBorder="1" applyAlignment="1" applyProtection="1">
      <alignment horizontal="center" vertical="center"/>
    </xf>
    <xf numFmtId="49" fontId="6" fillId="4" borderId="0" xfId="0" applyNumberFormat="1" applyFont="1" applyFill="1" applyBorder="1" applyAlignment="1" applyProtection="1">
      <alignment horizontal="center" vertical="center"/>
    </xf>
    <xf numFmtId="49" fontId="6" fillId="4" borderId="0" xfId="0" applyNumberFormat="1" applyFont="1" applyFill="1" applyBorder="1" applyAlignment="1" applyProtection="1">
      <alignment horizontal="center" vertical="center" wrapText="1"/>
    </xf>
    <xf numFmtId="165" fontId="6" fillId="6" borderId="0" xfId="0" applyNumberFormat="1" applyFont="1" applyFill="1" applyBorder="1" applyAlignment="1" applyProtection="1">
      <alignment vertical="center"/>
    </xf>
    <xf numFmtId="49" fontId="6" fillId="5" borderId="0" xfId="0" applyNumberFormat="1" applyFont="1" applyFill="1" applyBorder="1" applyAlignment="1" applyProtection="1">
      <alignment vertical="center"/>
    </xf>
    <xf numFmtId="165" fontId="6" fillId="5" borderId="0" xfId="0" applyNumberFormat="1" applyFont="1" applyFill="1" applyBorder="1" applyAlignment="1" applyProtection="1">
      <alignment vertical="center"/>
    </xf>
    <xf numFmtId="3" fontId="9" fillId="3" borderId="1" xfId="0" applyNumberFormat="1" applyFont="1" applyFill="1" applyBorder="1" applyAlignment="1" applyProtection="1">
      <alignment vertical="center"/>
    </xf>
    <xf numFmtId="0" fontId="7" fillId="0" borderId="10" xfId="0" applyFont="1" applyBorder="1" applyAlignment="1" applyProtection="1">
      <alignment horizontal="right"/>
    </xf>
    <xf numFmtId="3" fontId="7" fillId="0" borderId="10" xfId="0" applyNumberFormat="1" applyFont="1" applyBorder="1" applyAlignment="1" applyProtection="1">
      <alignment horizontal="right"/>
    </xf>
    <xf numFmtId="0" fontId="3" fillId="0" borderId="1" xfId="1" applyFont="1" applyBorder="1" applyAlignment="1" applyProtection="1">
      <alignment horizontal="right"/>
    </xf>
    <xf numFmtId="49" fontId="3" fillId="2" borderId="1" xfId="0" applyNumberFormat="1" applyFont="1" applyFill="1" applyBorder="1" applyAlignment="1" applyProtection="1"/>
    <xf numFmtId="49" fontId="8" fillId="5" borderId="0" xfId="0" applyNumberFormat="1" applyFont="1" applyFill="1" applyBorder="1" applyAlignment="1" applyProtection="1">
      <alignment horizontal="center" vertical="center"/>
    </xf>
    <xf numFmtId="49" fontId="6" fillId="7" borderId="1" xfId="0" applyNumberFormat="1" applyFont="1" applyFill="1" applyBorder="1" applyAlignment="1" applyProtection="1">
      <alignment vertical="center"/>
    </xf>
    <xf numFmtId="49" fontId="4" fillId="5" borderId="0" xfId="0" applyNumberFormat="1" applyFont="1" applyFill="1" applyBorder="1" applyAlignment="1" applyProtection="1">
      <alignment wrapText="1"/>
    </xf>
    <xf numFmtId="49" fontId="3" fillId="2" borderId="1" xfId="0" applyNumberFormat="1" applyFont="1" applyFill="1" applyBorder="1" applyAlignment="1" applyProtection="1">
      <alignment wrapText="1"/>
    </xf>
    <xf numFmtId="169" fontId="7" fillId="0" borderId="1" xfId="0" applyNumberFormat="1" applyFont="1" applyBorder="1" applyAlignment="1" applyProtection="1">
      <alignment horizontal="right"/>
    </xf>
    <xf numFmtId="2" fontId="3" fillId="0" borderId="1" xfId="1" applyNumberFormat="1" applyFont="1" applyBorder="1" applyAlignment="1" applyProtection="1">
      <alignment horizontal="right"/>
    </xf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E2D"/>
      <color rgb="FF33B7B1"/>
      <color rgb="FF33CC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523500</xdr:colOff>
      <xdr:row>7</xdr:row>
      <xdr:rowOff>31680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12120" y="190440"/>
          <a:ext cx="5341320" cy="117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523500</xdr:colOff>
      <xdr:row>7</xdr:row>
      <xdr:rowOff>31680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12120" y="190440"/>
          <a:ext cx="5341320" cy="117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771180</xdr:colOff>
      <xdr:row>7</xdr:row>
      <xdr:rowOff>31680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312120" y="190440"/>
          <a:ext cx="5589000" cy="117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295274</xdr:colOff>
      <xdr:row>1</xdr:row>
      <xdr:rowOff>0</xdr:rowOff>
    </xdr:from>
    <xdr:to>
      <xdr:col>7</xdr:col>
      <xdr:colOff>9525</xdr:colOff>
      <xdr:row>7</xdr:row>
      <xdr:rowOff>31680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/>
        <a:stretch/>
      </xdr:blipFill>
      <xdr:spPr>
        <a:xfrm>
          <a:off x="295274" y="190500"/>
          <a:ext cx="6515101" cy="1174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90"/>
  <sheetViews>
    <sheetView tabSelected="1" topLeftCell="A63" zoomScaleNormal="100" workbookViewId="0">
      <selection activeCell="J31" sqref="J31"/>
    </sheetView>
  </sheetViews>
  <sheetFormatPr baseColWidth="10" defaultColWidth="10.85546875" defaultRowHeight="12.75"/>
  <cols>
    <col min="1" max="1" width="4.42578125" style="11" customWidth="1"/>
    <col min="2" max="2" width="18.7109375" style="11" customWidth="1"/>
    <col min="3" max="3" width="19.42578125" style="11" customWidth="1"/>
    <col min="4" max="4" width="9.42578125" style="11" customWidth="1"/>
    <col min="5" max="5" width="20.5703125" style="11" customWidth="1"/>
    <col min="6" max="6" width="14.28515625" style="11" customWidth="1"/>
    <col min="7" max="7" width="15.140625" style="11" customWidth="1"/>
    <col min="8" max="217" width="10.85546875" style="11"/>
    <col min="218" max="16384" width="10.85546875" style="12"/>
  </cols>
  <sheetData>
    <row r="1" spans="1:7" ht="15" customHeight="1">
      <c r="A1" s="10"/>
      <c r="B1" s="10"/>
      <c r="C1" s="10"/>
      <c r="D1" s="10"/>
      <c r="E1" s="10"/>
      <c r="F1" s="10"/>
      <c r="G1" s="10"/>
    </row>
    <row r="2" spans="1:7" ht="15" customHeight="1">
      <c r="A2" s="10"/>
      <c r="B2" s="10"/>
      <c r="C2" s="10"/>
      <c r="D2" s="10"/>
      <c r="E2" s="10"/>
      <c r="F2" s="10"/>
      <c r="G2" s="10"/>
    </row>
    <row r="3" spans="1:7" ht="15" customHeight="1">
      <c r="A3" s="10"/>
      <c r="B3" s="10"/>
      <c r="C3" s="10"/>
      <c r="D3" s="10"/>
      <c r="E3" s="10"/>
      <c r="F3" s="10"/>
      <c r="G3" s="10"/>
    </row>
    <row r="4" spans="1:7" ht="15" customHeight="1">
      <c r="A4" s="10"/>
      <c r="B4" s="10"/>
      <c r="C4" s="10"/>
      <c r="D4" s="10"/>
      <c r="E4" s="10"/>
      <c r="F4" s="10"/>
      <c r="G4" s="10"/>
    </row>
    <row r="5" spans="1:7" ht="15" customHeight="1">
      <c r="A5" s="10"/>
      <c r="B5" s="10"/>
      <c r="C5" s="10"/>
      <c r="D5" s="10"/>
      <c r="E5" s="10"/>
      <c r="F5" s="10"/>
      <c r="G5" s="10"/>
    </row>
    <row r="6" spans="1:7" ht="15" customHeight="1">
      <c r="A6" s="10"/>
      <c r="B6" s="10"/>
      <c r="C6" s="10"/>
      <c r="D6" s="10"/>
      <c r="E6" s="10"/>
      <c r="F6" s="10"/>
      <c r="G6" s="10"/>
    </row>
    <row r="7" spans="1:7" ht="15" customHeight="1">
      <c r="A7" s="10"/>
      <c r="B7" s="10"/>
      <c r="C7" s="10"/>
      <c r="D7" s="10"/>
      <c r="E7" s="10"/>
      <c r="F7" s="10"/>
      <c r="G7" s="10"/>
    </row>
    <row r="8" spans="1:7" ht="15" customHeight="1">
      <c r="A8" s="10"/>
      <c r="B8" s="10"/>
      <c r="C8" s="10"/>
      <c r="D8" s="10"/>
      <c r="E8" s="10"/>
      <c r="F8" s="10"/>
      <c r="G8" s="10"/>
    </row>
    <row r="9" spans="1:7" ht="12" customHeight="1">
      <c r="A9" s="10"/>
      <c r="B9" s="64" t="s">
        <v>0</v>
      </c>
      <c r="C9" s="73" t="s">
        <v>1</v>
      </c>
      <c r="D9" s="10"/>
      <c r="E9" s="79" t="s">
        <v>2</v>
      </c>
      <c r="F9" s="79"/>
      <c r="G9" s="74">
        <v>5000</v>
      </c>
    </row>
    <row r="10" spans="1:7">
      <c r="A10" s="10"/>
      <c r="B10" s="1" t="s">
        <v>3</v>
      </c>
      <c r="C10" s="28" t="s">
        <v>102</v>
      </c>
      <c r="D10" s="10"/>
      <c r="E10" s="80" t="s">
        <v>4</v>
      </c>
      <c r="F10" s="80"/>
      <c r="G10" s="15" t="s">
        <v>5</v>
      </c>
    </row>
    <row r="11" spans="1:7">
      <c r="A11" s="10"/>
      <c r="B11" s="1" t="s">
        <v>6</v>
      </c>
      <c r="C11" s="13" t="s">
        <v>7</v>
      </c>
      <c r="D11" s="10"/>
      <c r="E11" s="80" t="s">
        <v>98</v>
      </c>
      <c r="F11" s="80"/>
      <c r="G11" s="16">
        <v>1500</v>
      </c>
    </row>
    <row r="12" spans="1:7" ht="11.25" customHeight="1">
      <c r="A12" s="10"/>
      <c r="B12" s="1" t="s">
        <v>8</v>
      </c>
      <c r="C12" s="13" t="s">
        <v>9</v>
      </c>
      <c r="D12" s="10"/>
      <c r="E12" s="2" t="s">
        <v>10</v>
      </c>
      <c r="F12" s="3"/>
      <c r="G12" s="16">
        <f>G9*G11</f>
        <v>7500000</v>
      </c>
    </row>
    <row r="13" spans="1:7" ht="11.25" customHeight="1">
      <c r="A13" s="10"/>
      <c r="B13" s="1" t="s">
        <v>11</v>
      </c>
      <c r="C13" s="17" t="s">
        <v>12</v>
      </c>
      <c r="D13" s="10"/>
      <c r="E13" s="80" t="s">
        <v>13</v>
      </c>
      <c r="F13" s="80"/>
      <c r="G13" s="13" t="s">
        <v>14</v>
      </c>
    </row>
    <row r="14" spans="1:7" ht="13.5" customHeight="1">
      <c r="A14" s="10"/>
      <c r="B14" s="1" t="s">
        <v>15</v>
      </c>
      <c r="C14" s="17" t="s">
        <v>16</v>
      </c>
      <c r="D14" s="10"/>
      <c r="E14" s="80" t="s">
        <v>17</v>
      </c>
      <c r="F14" s="80"/>
      <c r="G14" s="15">
        <v>44866</v>
      </c>
    </row>
    <row r="15" spans="1:7">
      <c r="A15" s="10"/>
      <c r="B15" s="1" t="s">
        <v>18</v>
      </c>
      <c r="C15" s="81">
        <v>44727</v>
      </c>
      <c r="D15" s="10"/>
      <c r="E15" s="76" t="s">
        <v>19</v>
      </c>
      <c r="F15" s="76"/>
      <c r="G15" s="13" t="s">
        <v>105</v>
      </c>
    </row>
    <row r="16" spans="1:7" ht="12" customHeight="1">
      <c r="A16" s="10"/>
      <c r="B16" s="18"/>
      <c r="C16" s="19"/>
      <c r="D16" s="10"/>
      <c r="E16" s="10"/>
      <c r="F16" s="10"/>
      <c r="G16" s="20"/>
    </row>
    <row r="17" spans="1:7" ht="12" customHeight="1">
      <c r="A17" s="10"/>
      <c r="B17" s="77" t="s">
        <v>20</v>
      </c>
      <c r="C17" s="77"/>
      <c r="D17" s="77"/>
      <c r="E17" s="77"/>
      <c r="F17" s="77"/>
      <c r="G17" s="77"/>
    </row>
    <row r="18" spans="1:7" ht="12" customHeight="1">
      <c r="A18" s="10"/>
      <c r="B18" s="10"/>
      <c r="C18" s="21"/>
      <c r="D18" s="21"/>
      <c r="E18" s="21"/>
      <c r="F18" s="10"/>
      <c r="G18" s="10"/>
    </row>
    <row r="19" spans="1:7" ht="12" customHeight="1">
      <c r="A19" s="10"/>
      <c r="B19" s="22" t="s">
        <v>21</v>
      </c>
      <c r="C19" s="9"/>
      <c r="D19" s="9"/>
      <c r="E19" s="9"/>
      <c r="F19" s="9"/>
      <c r="G19" s="9"/>
    </row>
    <row r="20" spans="1:7">
      <c r="A20" s="10"/>
      <c r="B20" s="65" t="s">
        <v>22</v>
      </c>
      <c r="C20" s="65" t="s">
        <v>23</v>
      </c>
      <c r="D20" s="65" t="s">
        <v>24</v>
      </c>
      <c r="E20" s="65" t="s">
        <v>25</v>
      </c>
      <c r="F20" s="65" t="s">
        <v>26</v>
      </c>
      <c r="G20" s="65" t="s">
        <v>27</v>
      </c>
    </row>
    <row r="21" spans="1:7">
      <c r="A21" s="10"/>
      <c r="B21" s="23" t="s">
        <v>28</v>
      </c>
      <c r="C21" s="24" t="s">
        <v>29</v>
      </c>
      <c r="D21" s="75">
        <v>3</v>
      </c>
      <c r="E21" s="24" t="s">
        <v>30</v>
      </c>
      <c r="F21" s="25">
        <v>20000</v>
      </c>
      <c r="G21" s="26">
        <f t="shared" ref="G21:G26" si="0">F21*D21</f>
        <v>60000</v>
      </c>
    </row>
    <row r="22" spans="1:7">
      <c r="A22" s="10"/>
      <c r="B22" s="23" t="s">
        <v>31</v>
      </c>
      <c r="C22" s="24" t="s">
        <v>29</v>
      </c>
      <c r="D22" s="75">
        <v>3</v>
      </c>
      <c r="E22" s="24" t="s">
        <v>32</v>
      </c>
      <c r="F22" s="25">
        <v>20000</v>
      </c>
      <c r="G22" s="26">
        <f t="shared" si="0"/>
        <v>60000</v>
      </c>
    </row>
    <row r="23" spans="1:7" ht="12.75" customHeight="1">
      <c r="A23" s="10"/>
      <c r="B23" s="23" t="s">
        <v>33</v>
      </c>
      <c r="C23" s="24" t="s">
        <v>29</v>
      </c>
      <c r="D23" s="75">
        <v>12</v>
      </c>
      <c r="E23" s="24" t="s">
        <v>34</v>
      </c>
      <c r="F23" s="25">
        <v>20000</v>
      </c>
      <c r="G23" s="26">
        <f t="shared" si="0"/>
        <v>240000</v>
      </c>
    </row>
    <row r="24" spans="1:7">
      <c r="A24" s="10"/>
      <c r="B24" s="27" t="s">
        <v>35</v>
      </c>
      <c r="C24" s="28" t="s">
        <v>29</v>
      </c>
      <c r="D24" s="13">
        <v>6</v>
      </c>
      <c r="E24" s="24" t="s">
        <v>36</v>
      </c>
      <c r="F24" s="25">
        <v>20000</v>
      </c>
      <c r="G24" s="26">
        <f t="shared" si="0"/>
        <v>120000</v>
      </c>
    </row>
    <row r="25" spans="1:7" ht="12.75" customHeight="1">
      <c r="A25" s="10"/>
      <c r="B25" s="27" t="s">
        <v>37</v>
      </c>
      <c r="C25" s="28" t="s">
        <v>29</v>
      </c>
      <c r="D25" s="13">
        <v>5</v>
      </c>
      <c r="E25" s="24" t="s">
        <v>38</v>
      </c>
      <c r="F25" s="25">
        <v>20000</v>
      </c>
      <c r="G25" s="26">
        <f t="shared" si="0"/>
        <v>100000</v>
      </c>
    </row>
    <row r="26" spans="1:7" ht="12.75" customHeight="1">
      <c r="A26" s="10"/>
      <c r="B26" s="27" t="s">
        <v>39</v>
      </c>
      <c r="C26" s="28" t="s">
        <v>40</v>
      </c>
      <c r="D26" s="14">
        <f>G9</f>
        <v>5000</v>
      </c>
      <c r="E26" s="24" t="s">
        <v>41</v>
      </c>
      <c r="F26" s="25">
        <v>500</v>
      </c>
      <c r="G26" s="26">
        <f t="shared" si="0"/>
        <v>2500000</v>
      </c>
    </row>
    <row r="27" spans="1:7" ht="12.75" customHeight="1">
      <c r="A27" s="10"/>
      <c r="B27" s="4" t="s">
        <v>42</v>
      </c>
      <c r="C27" s="5"/>
      <c r="D27" s="5"/>
      <c r="E27" s="5"/>
      <c r="F27" s="6"/>
      <c r="G27" s="7">
        <f>SUM(G21:G26)</f>
        <v>3080000</v>
      </c>
    </row>
    <row r="28" spans="1:7" ht="12.75" customHeight="1">
      <c r="A28" s="10"/>
      <c r="B28" s="10"/>
      <c r="C28" s="10"/>
      <c r="D28" s="10"/>
      <c r="E28" s="10"/>
      <c r="F28" s="29"/>
      <c r="G28" s="29"/>
    </row>
    <row r="29" spans="1:7" ht="12.75" customHeight="1">
      <c r="A29" s="10"/>
      <c r="B29" s="22" t="s">
        <v>43</v>
      </c>
      <c r="C29" s="30"/>
      <c r="D29" s="30"/>
      <c r="E29" s="30"/>
      <c r="F29" s="9"/>
      <c r="G29" s="9"/>
    </row>
    <row r="30" spans="1:7">
      <c r="A30" s="10"/>
      <c r="B30" s="66" t="s">
        <v>22</v>
      </c>
      <c r="C30" s="65" t="s">
        <v>23</v>
      </c>
      <c r="D30" s="65" t="s">
        <v>24</v>
      </c>
      <c r="E30" s="66" t="s">
        <v>25</v>
      </c>
      <c r="F30" s="65" t="s">
        <v>26</v>
      </c>
      <c r="G30" s="66" t="s">
        <v>27</v>
      </c>
    </row>
    <row r="31" spans="1:7" ht="12.75" customHeight="1">
      <c r="A31" s="10"/>
      <c r="B31" s="23"/>
      <c r="C31" s="28"/>
      <c r="D31" s="75">
        <v>0</v>
      </c>
      <c r="E31" s="31"/>
      <c r="F31" s="25">
        <v>0</v>
      </c>
      <c r="G31" s="26">
        <v>0</v>
      </c>
    </row>
    <row r="32" spans="1:7" ht="25.5" customHeight="1">
      <c r="A32" s="10"/>
      <c r="B32" s="4" t="s">
        <v>44</v>
      </c>
      <c r="C32" s="5"/>
      <c r="D32" s="5"/>
      <c r="E32" s="5"/>
      <c r="F32" s="6"/>
      <c r="G32" s="7"/>
    </row>
    <row r="33" spans="1:7" ht="11.25" customHeight="1">
      <c r="A33" s="10"/>
      <c r="B33" s="10"/>
      <c r="C33" s="10"/>
      <c r="D33" s="10"/>
      <c r="E33" s="10"/>
      <c r="F33" s="29"/>
      <c r="G33" s="29"/>
    </row>
    <row r="34" spans="1:7">
      <c r="A34" s="10"/>
      <c r="B34" s="22" t="s">
        <v>45</v>
      </c>
      <c r="C34" s="30"/>
      <c r="D34" s="30"/>
      <c r="E34" s="30"/>
      <c r="F34" s="9"/>
      <c r="G34" s="9"/>
    </row>
    <row r="35" spans="1:7">
      <c r="A35" s="10"/>
      <c r="B35" s="66" t="s">
        <v>22</v>
      </c>
      <c r="C35" s="66" t="s">
        <v>23</v>
      </c>
      <c r="D35" s="66" t="s">
        <v>24</v>
      </c>
      <c r="E35" s="66" t="s">
        <v>25</v>
      </c>
      <c r="F35" s="65" t="s">
        <v>26</v>
      </c>
      <c r="G35" s="66" t="s">
        <v>27</v>
      </c>
    </row>
    <row r="36" spans="1:7" ht="12.75" customHeight="1">
      <c r="A36" s="10"/>
      <c r="B36" s="23" t="s">
        <v>46</v>
      </c>
      <c r="C36" s="24" t="s">
        <v>106</v>
      </c>
      <c r="D36" s="82">
        <v>0.125</v>
      </c>
      <c r="E36" s="24" t="s">
        <v>30</v>
      </c>
      <c r="F36" s="25">
        <v>200000</v>
      </c>
      <c r="G36" s="25">
        <f>(D36*F36)</f>
        <v>25000</v>
      </c>
    </row>
    <row r="37" spans="1:7" ht="12.75" customHeight="1">
      <c r="A37" s="10"/>
      <c r="B37" s="23" t="s">
        <v>47</v>
      </c>
      <c r="C37" s="24" t="s">
        <v>106</v>
      </c>
      <c r="D37" s="82">
        <v>0.25</v>
      </c>
      <c r="E37" s="24" t="s">
        <v>30</v>
      </c>
      <c r="F37" s="25">
        <v>160000</v>
      </c>
      <c r="G37" s="25">
        <f t="shared" ref="G37:G40" si="1">(D37*F37)</f>
        <v>40000</v>
      </c>
    </row>
    <row r="38" spans="1:7" ht="12.75" customHeight="1">
      <c r="A38" s="10"/>
      <c r="B38" s="23" t="s">
        <v>48</v>
      </c>
      <c r="C38" s="24" t="s">
        <v>106</v>
      </c>
      <c r="D38" s="82">
        <v>0.15625</v>
      </c>
      <c r="E38" s="24" t="s">
        <v>32</v>
      </c>
      <c r="F38" s="25">
        <v>160000</v>
      </c>
      <c r="G38" s="25">
        <f t="shared" si="1"/>
        <v>25000</v>
      </c>
    </row>
    <row r="39" spans="1:7" ht="12.75" customHeight="1">
      <c r="A39" s="10"/>
      <c r="B39" s="32" t="s">
        <v>49</v>
      </c>
      <c r="C39" s="24" t="s">
        <v>106</v>
      </c>
      <c r="D39" s="82">
        <v>0.25</v>
      </c>
      <c r="E39" s="24" t="s">
        <v>50</v>
      </c>
      <c r="F39" s="25">
        <v>120000</v>
      </c>
      <c r="G39" s="25">
        <f t="shared" si="1"/>
        <v>30000</v>
      </c>
    </row>
    <row r="40" spans="1:7" ht="12.75" customHeight="1">
      <c r="A40" s="10"/>
      <c r="B40" s="23" t="s">
        <v>51</v>
      </c>
      <c r="C40" s="24" t="s">
        <v>106</v>
      </c>
      <c r="D40" s="82">
        <v>0.125</v>
      </c>
      <c r="E40" s="24" t="s">
        <v>32</v>
      </c>
      <c r="F40" s="25">
        <v>200000</v>
      </c>
      <c r="G40" s="25">
        <f t="shared" si="1"/>
        <v>25000</v>
      </c>
    </row>
    <row r="41" spans="1:7" ht="12" customHeight="1">
      <c r="A41" s="10"/>
      <c r="B41" s="4" t="s">
        <v>52</v>
      </c>
      <c r="C41" s="5"/>
      <c r="D41" s="5"/>
      <c r="E41" s="5"/>
      <c r="F41" s="6"/>
      <c r="G41" s="7">
        <f>SUM(G36:G40)</f>
        <v>145000</v>
      </c>
    </row>
    <row r="42" spans="1:7" ht="12" customHeight="1">
      <c r="A42" s="10"/>
      <c r="B42" s="10"/>
      <c r="C42" s="10"/>
      <c r="D42" s="10"/>
      <c r="E42" s="10"/>
      <c r="F42" s="29"/>
      <c r="G42" s="29"/>
    </row>
    <row r="43" spans="1:7" ht="12" customHeight="1">
      <c r="A43" s="10"/>
      <c r="B43" s="22" t="s">
        <v>53</v>
      </c>
      <c r="C43" s="30"/>
      <c r="D43" s="30"/>
      <c r="E43" s="30"/>
      <c r="F43" s="9"/>
      <c r="G43" s="9"/>
    </row>
    <row r="44" spans="1:7" ht="12" customHeight="1">
      <c r="A44" s="10"/>
      <c r="B44" s="65" t="s">
        <v>54</v>
      </c>
      <c r="C44" s="65" t="s">
        <v>55</v>
      </c>
      <c r="D44" s="65" t="s">
        <v>56</v>
      </c>
      <c r="E44" s="65" t="s">
        <v>25</v>
      </c>
      <c r="F44" s="65" t="s">
        <v>26</v>
      </c>
      <c r="G44" s="65" t="s">
        <v>27</v>
      </c>
    </row>
    <row r="45" spans="1:7" ht="12" customHeight="1">
      <c r="A45" s="10"/>
      <c r="B45" s="33" t="s">
        <v>57</v>
      </c>
      <c r="C45" s="24" t="s">
        <v>58</v>
      </c>
      <c r="D45" s="75">
        <v>20</v>
      </c>
      <c r="E45" s="24" t="s">
        <v>30</v>
      </c>
      <c r="F45" s="34">
        <v>25879</v>
      </c>
      <c r="G45" s="26">
        <f>(F45*D45)</f>
        <v>517580</v>
      </c>
    </row>
    <row r="46" spans="1:7" ht="12" customHeight="1">
      <c r="A46" s="10"/>
      <c r="B46" s="33" t="s">
        <v>59</v>
      </c>
      <c r="C46" s="24"/>
      <c r="D46" s="75"/>
      <c r="E46" s="24"/>
      <c r="F46" s="34"/>
      <c r="G46" s="26">
        <f t="shared" ref="G46:G53" si="2">(F46*D46)</f>
        <v>0</v>
      </c>
    </row>
    <row r="47" spans="1:7" ht="12.75" customHeight="1">
      <c r="A47" s="10"/>
      <c r="B47" s="23" t="s">
        <v>60</v>
      </c>
      <c r="C47" s="24" t="s">
        <v>58</v>
      </c>
      <c r="D47" s="75">
        <v>300</v>
      </c>
      <c r="E47" s="24" t="s">
        <v>61</v>
      </c>
      <c r="F47" s="34">
        <v>500</v>
      </c>
      <c r="G47" s="26">
        <f t="shared" si="2"/>
        <v>150000</v>
      </c>
    </row>
    <row r="48" spans="1:7" ht="12" customHeight="1">
      <c r="A48" s="10"/>
      <c r="B48" s="23" t="s">
        <v>62</v>
      </c>
      <c r="C48" s="24" t="s">
        <v>58</v>
      </c>
      <c r="D48" s="75">
        <v>200</v>
      </c>
      <c r="E48" s="24" t="s">
        <v>63</v>
      </c>
      <c r="F48" s="34">
        <v>618</v>
      </c>
      <c r="G48" s="26">
        <f t="shared" si="2"/>
        <v>123600</v>
      </c>
    </row>
    <row r="49" spans="1:7" ht="12" customHeight="1">
      <c r="A49" s="10"/>
      <c r="B49" s="33" t="s">
        <v>64</v>
      </c>
      <c r="C49" s="24"/>
      <c r="D49" s="75"/>
      <c r="E49" s="24"/>
      <c r="F49" s="34"/>
      <c r="G49" s="26">
        <f t="shared" si="2"/>
        <v>0</v>
      </c>
    </row>
    <row r="50" spans="1:7" ht="12" customHeight="1">
      <c r="A50" s="10"/>
      <c r="B50" s="23" t="s">
        <v>65</v>
      </c>
      <c r="C50" s="24" t="s">
        <v>58</v>
      </c>
      <c r="D50" s="75">
        <v>2</v>
      </c>
      <c r="E50" s="24" t="s">
        <v>30</v>
      </c>
      <c r="F50" s="34">
        <v>18000</v>
      </c>
      <c r="G50" s="26">
        <f t="shared" si="2"/>
        <v>36000</v>
      </c>
    </row>
    <row r="51" spans="1:7" ht="12" customHeight="1">
      <c r="A51" s="10"/>
      <c r="B51" s="23" t="s">
        <v>66</v>
      </c>
      <c r="C51" s="24" t="s">
        <v>67</v>
      </c>
      <c r="D51" s="75">
        <v>3</v>
      </c>
      <c r="E51" s="24" t="s">
        <v>30</v>
      </c>
      <c r="F51" s="34">
        <v>20000</v>
      </c>
      <c r="G51" s="26">
        <f t="shared" si="2"/>
        <v>60000</v>
      </c>
    </row>
    <row r="52" spans="1:7" ht="12" customHeight="1">
      <c r="A52" s="10"/>
      <c r="B52" s="23" t="s">
        <v>68</v>
      </c>
      <c r="C52" s="24" t="s">
        <v>69</v>
      </c>
      <c r="D52" s="75">
        <v>50</v>
      </c>
      <c r="E52" s="24" t="s">
        <v>32</v>
      </c>
      <c r="F52" s="34">
        <v>100</v>
      </c>
      <c r="G52" s="26">
        <f t="shared" si="2"/>
        <v>5000</v>
      </c>
    </row>
    <row r="53" spans="1:7" ht="12.75" customHeight="1">
      <c r="A53" s="10"/>
      <c r="B53" s="23" t="s">
        <v>70</v>
      </c>
      <c r="C53" s="24" t="s">
        <v>67</v>
      </c>
      <c r="D53" s="75">
        <v>1</v>
      </c>
      <c r="E53" s="24" t="s">
        <v>32</v>
      </c>
      <c r="F53" s="34">
        <v>13500</v>
      </c>
      <c r="G53" s="26">
        <f t="shared" si="2"/>
        <v>13500</v>
      </c>
    </row>
    <row r="54" spans="1:7" ht="12.75" customHeight="1">
      <c r="A54" s="10"/>
      <c r="B54" s="4" t="s">
        <v>71</v>
      </c>
      <c r="C54" s="5"/>
      <c r="D54" s="5"/>
      <c r="E54" s="5"/>
      <c r="F54" s="6"/>
      <c r="G54" s="7">
        <f>SUM(G45:G53)</f>
        <v>905680</v>
      </c>
    </row>
    <row r="55" spans="1:7" ht="15.6" customHeight="1">
      <c r="A55" s="10"/>
      <c r="B55" s="10"/>
      <c r="C55" s="10"/>
      <c r="D55" s="10"/>
      <c r="E55" s="35"/>
      <c r="F55" s="29"/>
      <c r="G55" s="29"/>
    </row>
    <row r="56" spans="1:7" ht="11.25" customHeight="1">
      <c r="B56" s="22" t="s">
        <v>72</v>
      </c>
      <c r="C56" s="30"/>
      <c r="D56" s="30"/>
      <c r="E56" s="30"/>
      <c r="F56" s="9"/>
      <c r="G56" s="9"/>
    </row>
    <row r="57" spans="1:7" ht="11.25" customHeight="1">
      <c r="B57" s="67" t="s">
        <v>73</v>
      </c>
      <c r="C57" s="68" t="s">
        <v>55</v>
      </c>
      <c r="D57" s="68" t="s">
        <v>56</v>
      </c>
      <c r="E57" s="67" t="s">
        <v>25</v>
      </c>
      <c r="F57" s="68" t="s">
        <v>26</v>
      </c>
      <c r="G57" s="67" t="s">
        <v>27</v>
      </c>
    </row>
    <row r="58" spans="1:7" ht="11.25" customHeight="1">
      <c r="B58" s="36" t="s">
        <v>74</v>
      </c>
      <c r="C58" s="37" t="s">
        <v>55</v>
      </c>
      <c r="D58" s="37">
        <v>1</v>
      </c>
      <c r="E58" s="37" t="s">
        <v>75</v>
      </c>
      <c r="F58" s="38">
        <v>500000</v>
      </c>
      <c r="G58" s="38">
        <f>D58*F58</f>
        <v>500000</v>
      </c>
    </row>
    <row r="59" spans="1:7" ht="11.25" customHeight="1">
      <c r="B59" s="4" t="s">
        <v>76</v>
      </c>
      <c r="C59" s="5"/>
      <c r="D59" s="5"/>
      <c r="E59" s="5"/>
      <c r="F59" s="6"/>
      <c r="G59" s="7">
        <f>SUM(G58)</f>
        <v>500000</v>
      </c>
    </row>
    <row r="60" spans="1:7" ht="11.25" customHeight="1">
      <c r="B60" s="10"/>
      <c r="C60" s="10"/>
      <c r="D60" s="10"/>
      <c r="E60" s="10"/>
      <c r="F60" s="29"/>
      <c r="G60" s="29"/>
    </row>
    <row r="61" spans="1:7" ht="11.25" customHeight="1">
      <c r="B61" s="22" t="s">
        <v>77</v>
      </c>
      <c r="C61" s="40"/>
      <c r="D61" s="40"/>
      <c r="E61" s="40"/>
      <c r="F61" s="40"/>
      <c r="G61" s="69">
        <f>G27+G41+G54+G59+G32</f>
        <v>4630680</v>
      </c>
    </row>
    <row r="62" spans="1:7" ht="11.25" customHeight="1">
      <c r="B62" s="70" t="s">
        <v>78</v>
      </c>
      <c r="C62" s="39"/>
      <c r="D62" s="39"/>
      <c r="E62" s="39"/>
      <c r="F62" s="39"/>
      <c r="G62" s="71">
        <f>G61*0.05</f>
        <v>231534</v>
      </c>
    </row>
    <row r="63" spans="1:7" ht="11.25" customHeight="1">
      <c r="B63" s="22" t="s">
        <v>79</v>
      </c>
      <c r="C63" s="40"/>
      <c r="D63" s="40"/>
      <c r="E63" s="40"/>
      <c r="F63" s="40"/>
      <c r="G63" s="69">
        <f>G62+G61</f>
        <v>4862214</v>
      </c>
    </row>
    <row r="64" spans="1:7" ht="11.25" customHeight="1">
      <c r="B64" s="70" t="s">
        <v>80</v>
      </c>
      <c r="C64" s="39"/>
      <c r="D64" s="39"/>
      <c r="E64" s="39"/>
      <c r="F64" s="39"/>
      <c r="G64" s="71">
        <f>G12</f>
        <v>7500000</v>
      </c>
    </row>
    <row r="65" spans="2:7" ht="11.25" customHeight="1">
      <c r="B65" s="22" t="s">
        <v>81</v>
      </c>
      <c r="C65" s="40"/>
      <c r="D65" s="40"/>
      <c r="E65" s="40"/>
      <c r="F65" s="40"/>
      <c r="G65" s="69">
        <f>G64-G63</f>
        <v>2637786</v>
      </c>
    </row>
    <row r="66" spans="2:7" ht="11.25" customHeight="1">
      <c r="B66" s="8" t="s">
        <v>103</v>
      </c>
      <c r="C66" s="41"/>
      <c r="D66" s="41"/>
      <c r="E66" s="41"/>
      <c r="F66" s="41"/>
      <c r="G66" s="42"/>
    </row>
    <row r="67" spans="2:7" ht="11.25" customHeight="1">
      <c r="B67" s="9"/>
      <c r="C67" s="41"/>
      <c r="D67" s="41"/>
      <c r="E67" s="41"/>
      <c r="F67" s="41"/>
      <c r="G67" s="42"/>
    </row>
    <row r="68" spans="2:7" ht="11.25" customHeight="1">
      <c r="B68" s="43" t="s">
        <v>104</v>
      </c>
      <c r="C68" s="44"/>
      <c r="D68" s="44"/>
      <c r="E68" s="44"/>
      <c r="F68" s="44"/>
      <c r="G68" s="45"/>
    </row>
    <row r="69" spans="2:7" ht="11.25" customHeight="1">
      <c r="B69" s="46" t="s">
        <v>82</v>
      </c>
      <c r="C69" s="10"/>
      <c r="D69" s="10"/>
      <c r="E69" s="10"/>
      <c r="F69" s="10"/>
      <c r="G69" s="47"/>
    </row>
    <row r="70" spans="2:7" ht="11.25" customHeight="1">
      <c r="B70" s="46" t="s">
        <v>83</v>
      </c>
      <c r="C70" s="10"/>
      <c r="D70" s="10"/>
      <c r="E70" s="10"/>
      <c r="F70" s="29"/>
      <c r="G70" s="47"/>
    </row>
    <row r="71" spans="2:7" ht="11.25" customHeight="1">
      <c r="B71" s="46" t="s">
        <v>84</v>
      </c>
      <c r="C71" s="10"/>
      <c r="D71" s="10"/>
      <c r="E71" s="10"/>
      <c r="F71" s="10"/>
      <c r="G71" s="47"/>
    </row>
    <row r="72" spans="2:7" ht="11.25" customHeight="1">
      <c r="B72" s="46" t="s">
        <v>85</v>
      </c>
      <c r="C72" s="10"/>
      <c r="D72" s="10"/>
      <c r="E72" s="10"/>
      <c r="F72" s="10"/>
      <c r="G72" s="47"/>
    </row>
    <row r="73" spans="2:7" ht="11.25" customHeight="1">
      <c r="B73" s="46" t="s">
        <v>86</v>
      </c>
      <c r="C73" s="10"/>
      <c r="D73" s="10"/>
      <c r="E73" s="10"/>
      <c r="F73" s="10"/>
      <c r="G73" s="47"/>
    </row>
    <row r="74" spans="2:7" ht="11.25" customHeight="1">
      <c r="B74" s="48" t="s">
        <v>87</v>
      </c>
      <c r="C74" s="49"/>
      <c r="D74" s="49"/>
      <c r="E74" s="49"/>
      <c r="F74" s="49"/>
      <c r="G74" s="50"/>
    </row>
    <row r="75" spans="2:7" ht="11.25" customHeight="1">
      <c r="B75" s="9"/>
      <c r="C75" s="10"/>
      <c r="D75" s="10"/>
      <c r="E75" s="10"/>
      <c r="F75" s="10"/>
      <c r="G75" s="42"/>
    </row>
    <row r="76" spans="2:7" ht="11.25" customHeight="1">
      <c r="B76" s="78" t="s">
        <v>88</v>
      </c>
      <c r="C76" s="78"/>
      <c r="D76" s="51"/>
      <c r="E76" s="10"/>
      <c r="F76" s="10"/>
      <c r="G76" s="42"/>
    </row>
    <row r="77" spans="2:7" ht="11.25" customHeight="1">
      <c r="B77" s="52" t="s">
        <v>73</v>
      </c>
      <c r="C77" s="52" t="s">
        <v>89</v>
      </c>
      <c r="D77" s="53" t="s">
        <v>90</v>
      </c>
      <c r="E77" s="10"/>
      <c r="F77" s="10"/>
      <c r="G77" s="42"/>
    </row>
    <row r="78" spans="2:7" ht="11.25" customHeight="1">
      <c r="B78" s="54" t="s">
        <v>91</v>
      </c>
      <c r="C78" s="55">
        <f>+G27</f>
        <v>3080000</v>
      </c>
      <c r="D78" s="56">
        <f>+C78/C84</f>
        <v>0.63345628143886712</v>
      </c>
      <c r="E78" s="10"/>
      <c r="F78" s="10"/>
      <c r="G78" s="42"/>
    </row>
    <row r="79" spans="2:7" ht="11.25" customHeight="1">
      <c r="B79" s="54" t="s">
        <v>92</v>
      </c>
      <c r="C79" s="57">
        <f>+G32</f>
        <v>0</v>
      </c>
      <c r="D79" s="56">
        <f>+C79/C84</f>
        <v>0</v>
      </c>
      <c r="E79" s="10"/>
      <c r="F79" s="10"/>
      <c r="G79" s="42"/>
    </row>
    <row r="80" spans="2:7" ht="11.25" customHeight="1">
      <c r="B80" s="54" t="s">
        <v>93</v>
      </c>
      <c r="C80" s="55">
        <f>+G41</f>
        <v>145000</v>
      </c>
      <c r="D80" s="56">
        <f>(C80/C84)</f>
        <v>2.9821805457349266E-2</v>
      </c>
      <c r="E80" s="10"/>
      <c r="F80" s="10"/>
      <c r="G80" s="42"/>
    </row>
    <row r="81" spans="2:7" ht="11.25" customHeight="1">
      <c r="B81" s="54" t="s">
        <v>54</v>
      </c>
      <c r="C81" s="55">
        <f>+G54</f>
        <v>905680</v>
      </c>
      <c r="D81" s="56">
        <f>(C81/C84)</f>
        <v>0.18626905356284196</v>
      </c>
      <c r="E81" s="10"/>
      <c r="F81" s="10"/>
      <c r="G81" s="42"/>
    </row>
    <row r="82" spans="2:7" ht="11.25" customHeight="1">
      <c r="B82" s="54" t="s">
        <v>94</v>
      </c>
      <c r="C82" s="58">
        <f>+G59</f>
        <v>500000</v>
      </c>
      <c r="D82" s="56">
        <f>(C82/C84)</f>
        <v>0.10283381192189402</v>
      </c>
      <c r="E82" s="41"/>
      <c r="F82" s="41"/>
      <c r="G82" s="42"/>
    </row>
    <row r="83" spans="2:7" ht="11.25" customHeight="1">
      <c r="B83" s="54" t="s">
        <v>95</v>
      </c>
      <c r="C83" s="58">
        <f>+G62</f>
        <v>231534</v>
      </c>
      <c r="D83" s="56">
        <f>(C83/C84)</f>
        <v>4.7619047619047616E-2</v>
      </c>
      <c r="E83" s="41"/>
      <c r="F83" s="41"/>
      <c r="G83" s="42"/>
    </row>
    <row r="84" spans="2:7" ht="11.25" customHeight="1">
      <c r="B84" s="52" t="s">
        <v>96</v>
      </c>
      <c r="C84" s="59">
        <f>SUM(C78:C83)</f>
        <v>4862214</v>
      </c>
      <c r="D84" s="60">
        <f>SUM(D78:D83)</f>
        <v>1</v>
      </c>
      <c r="E84" s="41"/>
      <c r="F84" s="41"/>
      <c r="G84" s="42"/>
    </row>
    <row r="85" spans="2:7" ht="11.25" customHeight="1">
      <c r="B85" s="9"/>
      <c r="C85" s="41"/>
      <c r="D85" s="41"/>
      <c r="E85" s="41"/>
      <c r="F85" s="41"/>
      <c r="G85" s="42"/>
    </row>
    <row r="86" spans="2:7" ht="11.25" customHeight="1">
      <c r="B86" s="9"/>
      <c r="C86" s="41"/>
      <c r="D86" s="41"/>
      <c r="E86" s="41"/>
      <c r="F86" s="41"/>
      <c r="G86" s="42"/>
    </row>
    <row r="87" spans="2:7" ht="11.25" customHeight="1">
      <c r="B87" s="61"/>
      <c r="C87" s="62" t="s">
        <v>99</v>
      </c>
      <c r="D87" s="61"/>
      <c r="E87" s="61"/>
      <c r="F87" s="41"/>
      <c r="G87" s="42"/>
    </row>
    <row r="88" spans="2:7" ht="11.25" customHeight="1">
      <c r="B88" s="52" t="s">
        <v>100</v>
      </c>
      <c r="C88" s="72">
        <v>4000</v>
      </c>
      <c r="D88" s="72">
        <v>5000</v>
      </c>
      <c r="E88" s="72">
        <v>6000</v>
      </c>
      <c r="F88" s="41"/>
      <c r="G88" s="42"/>
    </row>
    <row r="89" spans="2:7" ht="11.25" customHeight="1">
      <c r="B89" s="52" t="s">
        <v>101</v>
      </c>
      <c r="C89" s="59">
        <f>(G63/C88)</f>
        <v>1215.5535</v>
      </c>
      <c r="D89" s="59">
        <f>(G63/D88)</f>
        <v>972.44280000000003</v>
      </c>
      <c r="E89" s="59">
        <f>(G63/E88)</f>
        <v>810.36900000000003</v>
      </c>
      <c r="F89" s="41"/>
      <c r="G89" s="42"/>
    </row>
    <row r="90" spans="2:7" ht="11.25" customHeight="1">
      <c r="B90" s="63" t="s">
        <v>97</v>
      </c>
      <c r="C90" s="10"/>
      <c r="D90" s="10"/>
      <c r="E90" s="10"/>
      <c r="F90" s="10"/>
      <c r="G90" s="10"/>
    </row>
  </sheetData>
  <mergeCells count="8">
    <mergeCell ref="E15:F15"/>
    <mergeCell ref="B17:G17"/>
    <mergeCell ref="B76:C76"/>
    <mergeCell ref="E9:F9"/>
    <mergeCell ref="E10:F10"/>
    <mergeCell ref="E11:F11"/>
    <mergeCell ref="E13:F13"/>
    <mergeCell ref="E14:F14"/>
  </mergeCells>
  <pageMargins left="0.31496062992125984" right="0.31496062992125984" top="0.35433070866141736" bottom="0.35433070866141736" header="0.51181102362204722" footer="0.51181102362204722"/>
  <pageSetup paperSize="121" scale="86" firstPageNumber="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CILANTRO</vt:lpstr>
      <vt:lpstr>CILANTRO!Área_de_impresión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dc:description/>
  <cp:lastModifiedBy>Munoz Acuna Claudio A</cp:lastModifiedBy>
  <cp:revision>1</cp:revision>
  <cp:lastPrinted>2022-05-13T14:39:35Z</cp:lastPrinted>
  <dcterms:created xsi:type="dcterms:W3CDTF">2020-11-27T12:49:26Z</dcterms:created>
  <dcterms:modified xsi:type="dcterms:W3CDTF">2022-06-22T03:16:08Z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