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bookViews>
    <workbookView xWindow="0" yWindow="0" windowWidth="20400" windowHeight="820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6" i="1"/>
  <c r="G55" i="1"/>
  <c r="G53" i="1"/>
  <c r="G40" i="1"/>
  <c r="G24" i="1"/>
  <c r="G64" i="1"/>
  <c r="G63" i="1"/>
  <c r="G65" i="1" s="1"/>
  <c r="C88" i="1" s="1"/>
  <c r="G51" i="1"/>
  <c r="G50" i="1"/>
  <c r="G49" i="1"/>
  <c r="G47" i="1"/>
  <c r="G42" i="1"/>
  <c r="G41" i="1"/>
  <c r="G39" i="1"/>
  <c r="G29" i="1"/>
  <c r="G28" i="1"/>
  <c r="G27" i="1"/>
  <c r="G26" i="1"/>
  <c r="G25" i="1"/>
  <c r="G23" i="1"/>
  <c r="G22" i="1"/>
  <c r="G21" i="1"/>
  <c r="G30" i="1"/>
  <c r="C84" i="1"/>
  <c r="G12" i="1"/>
  <c r="G70" i="1" s="1"/>
  <c r="G71" i="1" s="1"/>
  <c r="G43" i="1"/>
  <c r="C86" i="1"/>
  <c r="G59" i="1"/>
  <c r="C87" i="1"/>
  <c r="G67" i="1"/>
  <c r="G68" i="1"/>
  <c r="C89" i="1"/>
  <c r="G69" i="1"/>
  <c r="C95" i="1"/>
  <c r="C90" i="1"/>
  <c r="E95" i="1"/>
  <c r="D95" i="1"/>
  <c r="D87" i="1"/>
  <c r="D86" i="1"/>
  <c r="D88" i="1"/>
  <c r="D84" i="1"/>
  <c r="D89" i="1"/>
  <c r="D90" i="1"/>
</calcChain>
</file>

<file path=xl/sharedStrings.xml><?xml version="1.0" encoding="utf-8"?>
<sst xmlns="http://schemas.openxmlformats.org/spreadsheetml/2006/main" count="166" uniqueCount="120">
  <si>
    <t>RUBRO O CULTIVO</t>
  </si>
  <si>
    <t>COLIFLOR</t>
  </si>
  <si>
    <t>RENDIMIENTO (uu/ha)</t>
  </si>
  <si>
    <t>VARIEDAD</t>
  </si>
  <si>
    <t>SIN ESPECIFICAR</t>
  </si>
  <si>
    <t>Fecha Estimada precio venta</t>
  </si>
  <si>
    <t>Agosto-Septiembre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</si>
  <si>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</si>
  <si>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</si>
  <si>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</si>
  <si>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</si>
  <si>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</si>
  <si>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</si>
  <si>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</si>
  <si>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</si>
  <si>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</si>
  <si>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</si>
  <si>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</si>
  <si>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</si>
  <si>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</si>
  <si>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Sep/Oct</t>
  </si>
  <si>
    <t>FECHA PRECIO INSUMOS</t>
  </si>
  <si>
    <t>CONTINGENCIA</t>
  </si>
  <si>
    <t xml:space="preserve">sequía 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</si>
  <si>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</si>
  <si>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</si>
  <si>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</si>
  <si>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</si>
  <si>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</si>
  <si>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</si>
  <si>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</si>
  <si>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</si>
  <si>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Preparacion</t>
  </si>
  <si>
    <t>JH</t>
  </si>
  <si>
    <t>Marzo</t>
  </si>
  <si>
    <t>Transplante</t>
  </si>
  <si>
    <t>Abr-Mayo</t>
  </si>
  <si>
    <t>Aplicación MO</t>
  </si>
  <si>
    <t>Limpia Manual</t>
  </si>
  <si>
    <t>Mayo</t>
  </si>
  <si>
    <t>Riego</t>
  </si>
  <si>
    <t>Abril-Sept</t>
  </si>
  <si>
    <t>Aplicación Fertilizante</t>
  </si>
  <si>
    <t>Marzo-Agosto</t>
  </si>
  <si>
    <t xml:space="preserve">Aplicación Agroquimico </t>
  </si>
  <si>
    <t xml:space="preserve">Cosecha </t>
  </si>
  <si>
    <t>Agosto-Sept</t>
  </si>
  <si>
    <t>Selección y enmallado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</si>
  <si>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</si>
  <si>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</si>
  <si>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</si>
  <si>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</si>
  <si>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</si>
  <si>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</si>
  <si>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</si>
  <si>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Desinfección</t>
  </si>
  <si>
    <t>Agos-Sept.</t>
  </si>
  <si>
    <t>Rastaje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</si>
  <si>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</si>
  <si>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</si>
  <si>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</si>
  <si>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</si>
  <si>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</si>
  <si>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</si>
  <si>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PLANTAS</t>
  </si>
  <si>
    <t>unidad</t>
  </si>
  <si>
    <t>Septiembre</t>
  </si>
  <si>
    <t>FERTILIZANTES</t>
  </si>
  <si>
    <t xml:space="preserve">Urea </t>
  </si>
  <si>
    <t>25 Kg</t>
  </si>
  <si>
    <t>Oct-Nov</t>
  </si>
  <si>
    <t>Superfosfato Triple</t>
  </si>
  <si>
    <t>Sep-Nov</t>
  </si>
  <si>
    <t>Materia organica</t>
  </si>
  <si>
    <t>Ton</t>
  </si>
  <si>
    <t>HERBICIDA</t>
  </si>
  <si>
    <t>Rango</t>
  </si>
  <si>
    <t>Lt</t>
  </si>
  <si>
    <t>INSECTICIDAS</t>
  </si>
  <si>
    <t xml:space="preserve">Engeo </t>
  </si>
  <si>
    <t>Mayo-Sept</t>
  </si>
  <si>
    <t>Selecron 720  EC</t>
  </si>
  <si>
    <t>FUNGUICIDA</t>
  </si>
  <si>
    <t>Manzate</t>
  </si>
  <si>
    <t>Subtotal Insumos</t>
  </si>
  <si>
    <t xml:space="preserve">   OTROS</t>
  </si>
  <si>
    <t>ITEM</t>
  </si>
  <si>
    <t>Cintas de riego</t>
  </si>
  <si>
    <t>uu</t>
  </si>
  <si>
    <t xml:space="preserve">Cajas plataneras </t>
  </si>
  <si>
    <t>Agos-Sept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</si>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</sst>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.00;[Red]#,##0.00"/>
    <numFmt numFmtId="170" formatCode="0.0"/>
  </numFmts>
  <fonts count="21" x14ac:knownFonts="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1">
    <xf numFmtId="0" fontId="0" fillId="0" borderId="0" xfId="0"/>
    <xf numFmtId="0" fontId="13" fillId="3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0" fontId="13" fillId="4" borderId="0" xfId="0" applyFont="1" applyFill="1" applyAlignment="1">
      <alignment vertical="center" wrapText="1"/>
    </xf>
    <xf numFmtId="166" fontId="10" fillId="0" borderId="0" xfId="2" applyNumberFormat="1" applyFont="1" applyBorder="1"/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5" fillId="0" borderId="1" xfId="0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3" fillId="3" borderId="0" xfId="0" applyFont="1" applyFill="1" applyAlignment="1">
      <alignment horizontal="center"/>
    </xf>
    <xf numFmtId="166" fontId="13" fillId="3" borderId="0" xfId="2" applyNumberFormat="1" applyFont="1" applyFill="1" applyBorder="1" applyAlignment="1">
      <alignment horizontal="center" wrapText="1"/>
    </xf>
    <xf numFmtId="166" fontId="13" fillId="3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/>
    <xf numFmtId="0" fontId="0" fillId="3" borderId="0" xfId="0" applyFill="1"/>
    <xf numFmtId="166" fontId="10" fillId="3" borderId="0" xfId="2" applyNumberFormat="1" applyFont="1" applyFill="1" applyBorder="1"/>
    <xf numFmtId="166" fontId="11" fillId="3" borderId="0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6" fontId="15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166" fontId="11" fillId="3" borderId="0" xfId="2" applyNumberFormat="1" applyFont="1" applyFill="1" applyBorder="1"/>
    <xf numFmtId="166" fontId="16" fillId="3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13" fillId="4" borderId="0" xfId="0" applyFont="1" applyFill="1"/>
    <xf numFmtId="3" fontId="13" fillId="4" borderId="0" xfId="0" applyNumberFormat="1" applyFont="1" applyFill="1"/>
    <xf numFmtId="0" fontId="13" fillId="3" borderId="0" xfId="0" applyFont="1" applyFill="1"/>
    <xf numFmtId="3" fontId="11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0" fontId="5" fillId="2" borderId="15" xfId="0" applyFont="1" applyFill="1" applyBorder="1" applyAlignment="1">
      <alignment vertical="center"/>
    </xf>
    <xf numFmtId="168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5" fillId="6" borderId="21" xfId="1" applyFont="1" applyFill="1" applyBorder="1" applyAlignment="1">
      <alignment vertical="center"/>
    </xf>
    <xf numFmtId="164" fontId="5" fillId="6" borderId="22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69" fontId="0" fillId="0" borderId="0" xfId="0" applyNumberFormat="1"/>
    <xf numFmtId="49" fontId="5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/>
    </xf>
    <xf numFmtId="164" fontId="10" fillId="0" borderId="0" xfId="1" applyFont="1"/>
    <xf numFmtId="17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4C023886-0210-4489-6757-594CBC22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66389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96"/>
  <sheetViews>
    <sheetView tabSelected="1" topLeftCell="A56" workbookViewId="0">
      <selection activeCell="J17" sqref="J17"/>
    </sheetView>
  </sheetViews>
  <sheetFormatPr baseColWidth="10" defaultColWidth="9.140625" defaultRowHeight="15" x14ac:dyDescent="0.25"/>
  <cols>
    <col min="1" max="1" width="4.42578125" customWidth="1"/>
    <col min="2" max="2" width="21.42578125" customWidth="1"/>
    <col min="3" max="3" width="11.42578125" customWidth="1"/>
    <col min="4" max="4" width="15.5703125" bestFit="1" customWidth="1"/>
    <col min="5" max="5" width="11.5703125" bestFit="1" customWidth="1"/>
    <col min="6" max="6" width="23.5703125" bestFit="1" customWidth="1"/>
    <col min="7" max="7" width="15.85546875" bestFit="1" customWidth="1"/>
    <col min="8" max="256" width="11.42578125" customWidth="1"/>
  </cols>
  <sheetData>
    <row r="9" spans="2:7" x14ac:dyDescent="0.25">
      <c r="B9" s="1" t="s">
        <v>0</v>
      </c>
      <c r="C9" s="98" t="s">
        <v>1</v>
      </c>
      <c r="D9" s="98"/>
      <c r="F9" s="1" t="s">
        <v>2</v>
      </c>
      <c r="G9" s="2">
        <v>25000</v>
      </c>
    </row>
    <row r="10" spans="2:7" x14ac:dyDescent="0.25">
      <c r="B10" s="3" t="s">
        <v>3</v>
      </c>
      <c r="C10" s="99" t="s">
        <v>4</v>
      </c>
      <c r="D10" s="99"/>
      <c r="F10" s="4" t="s">
        <v>5</v>
      </c>
      <c r="G10" s="5" t="s">
        <v>6</v>
      </c>
    </row>
    <row r="11" spans="2:7" x14ac:dyDescent="0.25">
      <c r="B11" s="3" t="s">
        <v>7</v>
      </c>
      <c r="C11" s="99" t="s">
        <v>8</v>
      </c>
      <c r="D11" s="99"/>
      <c r="F11" s="4" t="s">
        <v>9</v>
      </c>
      <c r="G11" s="6">
        <v>300</v>
      </c>
    </row>
    <row r="12" spans="2:7" x14ac:dyDescent="0.25">
      <c r="B12" s="3" t="s">
        <v>10</v>
      </c>
      <c r="C12" s="99" t="s">
        <v>11</v>
      </c>
      <c r="D12" s="99"/>
      <c r="F12" s="4" t="s">
        <v>12</v>
      </c>
      <c r="G12" s="6">
        <f>SUM(G11*G9)</f>
        <v>7500000</v>
      </c>
    </row>
    <row r="13" spans="2:7" x14ac:dyDescent="0.25">
      <c r="B13" s="3" t="s">
        <v>13</v>
      </c>
      <c r="C13" s="100" t="s">
        <v>14</v>
      </c>
      <c r="D13" s="100"/>
      <c r="F13" s="4" t="s">
        <v>15</v>
      </c>
      <c r="G13" s="7" t="s">
        <v>16</v>
      </c>
    </row>
    <row r="14" spans="2:7" x14ac:dyDescent="0.25">
      <c r="B14" s="8" t="s">
        <v>17</v>
      </c>
      <c r="C14" s="99" t="s">
        <v>18</v>
      </c>
      <c r="D14" s="99"/>
      <c r="F14" s="4" t="s">
        <v>19</v>
      </c>
      <c r="G14" s="7" t="s">
        <v>20</v>
      </c>
    </row>
    <row r="15" spans="2:7" ht="15.75" x14ac:dyDescent="0.25">
      <c r="B15" s="8" t="s">
        <v>21</v>
      </c>
      <c r="C15" s="95">
        <v>44713</v>
      </c>
      <c r="D15" s="96"/>
      <c r="F15" s="4" t="s">
        <v>22</v>
      </c>
      <c r="G15" s="7" t="s">
        <v>23</v>
      </c>
    </row>
    <row r="16" spans="2:7" x14ac:dyDescent="0.25">
      <c r="B16" s="9"/>
    </row>
    <row r="17" spans="2:7" x14ac:dyDescent="0.25">
      <c r="B17" s="97" t="s">
        <v>24</v>
      </c>
      <c r="C17" s="97"/>
      <c r="D17" s="97"/>
      <c r="E17" s="97"/>
      <c r="F17" s="97"/>
      <c r="G17" s="97"/>
    </row>
    <row r="18" spans="2:7" x14ac:dyDescent="0.25">
      <c r="B18" s="9"/>
      <c r="C18" s="9"/>
      <c r="D18" s="9"/>
      <c r="E18" s="9"/>
      <c r="F18" s="9"/>
      <c r="G18" s="9"/>
    </row>
    <row r="19" spans="2:7" x14ac:dyDescent="0.25">
      <c r="B19" s="10" t="s">
        <v>25</v>
      </c>
      <c r="F19" s="11"/>
      <c r="G19" s="11"/>
    </row>
    <row r="20" spans="2:7" x14ac:dyDescent="0.25">
      <c r="B20" s="12" t="s">
        <v>26</v>
      </c>
      <c r="C20" s="12" t="s">
        <v>27</v>
      </c>
      <c r="D20" s="12" t="s">
        <v>28</v>
      </c>
      <c r="E20" s="12" t="s">
        <v>29</v>
      </c>
      <c r="F20" s="13" t="s">
        <v>30</v>
      </c>
      <c r="G20" s="14" t="s">
        <v>31</v>
      </c>
    </row>
    <row r="21" spans="2:7" x14ac:dyDescent="0.25">
      <c r="B21" s="4" t="s">
        <v>32</v>
      </c>
      <c r="C21" s="15" t="s">
        <v>33</v>
      </c>
      <c r="D21" s="15">
        <v>8</v>
      </c>
      <c r="E21" s="15" t="s">
        <v>34</v>
      </c>
      <c r="F21" s="16">
        <v>30000</v>
      </c>
      <c r="G21" s="16">
        <f t="shared" ref="G21:G29" si="0">D21*F21</f>
        <v>240000</v>
      </c>
    </row>
    <row r="22" spans="2:7" x14ac:dyDescent="0.25">
      <c r="B22" s="4" t="s">
        <v>35</v>
      </c>
      <c r="C22" s="15" t="s">
        <v>33</v>
      </c>
      <c r="D22" s="15">
        <v>6</v>
      </c>
      <c r="E22" s="15" t="s">
        <v>36</v>
      </c>
      <c r="F22" s="16">
        <v>30000</v>
      </c>
      <c r="G22" s="16">
        <f t="shared" si="0"/>
        <v>180000</v>
      </c>
    </row>
    <row r="23" spans="2:7" x14ac:dyDescent="0.25">
      <c r="B23" s="4" t="s">
        <v>37</v>
      </c>
      <c r="C23" s="15" t="s">
        <v>33</v>
      </c>
      <c r="D23" s="15">
        <v>4</v>
      </c>
      <c r="E23" s="15" t="s">
        <v>34</v>
      </c>
      <c r="F23" s="16">
        <v>30000</v>
      </c>
      <c r="G23" s="16">
        <f t="shared" si="0"/>
        <v>120000</v>
      </c>
    </row>
    <row r="24" spans="2:7" x14ac:dyDescent="0.25">
      <c r="B24" s="4" t="s">
        <v>38</v>
      </c>
      <c r="C24" s="15" t="s">
        <v>33</v>
      </c>
      <c r="D24" s="15">
        <v>4</v>
      </c>
      <c r="E24" s="15" t="s">
        <v>39</v>
      </c>
      <c r="F24" s="16">
        <v>30000</v>
      </c>
      <c r="G24" s="16">
        <f t="shared" si="0"/>
        <v>120000</v>
      </c>
    </row>
    <row r="25" spans="2:7" x14ac:dyDescent="0.25">
      <c r="B25" s="17" t="s">
        <v>40</v>
      </c>
      <c r="C25" s="15" t="s">
        <v>33</v>
      </c>
      <c r="D25" s="15">
        <v>6</v>
      </c>
      <c r="E25" s="15" t="s">
        <v>41</v>
      </c>
      <c r="F25" s="16">
        <v>30000</v>
      </c>
      <c r="G25" s="16">
        <f t="shared" si="0"/>
        <v>180000</v>
      </c>
    </row>
    <row r="26" spans="2:7" x14ac:dyDescent="0.25">
      <c r="B26" s="17" t="s">
        <v>42</v>
      </c>
      <c r="C26" s="15" t="s">
        <v>33</v>
      </c>
      <c r="D26" s="15">
        <v>4</v>
      </c>
      <c r="E26" s="15" t="s">
        <v>43</v>
      </c>
      <c r="F26" s="16">
        <v>30000</v>
      </c>
      <c r="G26" s="16">
        <f t="shared" si="0"/>
        <v>120000</v>
      </c>
    </row>
    <row r="27" spans="2:7" x14ac:dyDescent="0.25">
      <c r="B27" s="17" t="s">
        <v>44</v>
      </c>
      <c r="C27" s="15" t="s">
        <v>33</v>
      </c>
      <c r="D27" s="15">
        <v>8</v>
      </c>
      <c r="E27" s="15" t="s">
        <v>41</v>
      </c>
      <c r="F27" s="16">
        <v>30000</v>
      </c>
      <c r="G27" s="16">
        <f t="shared" si="0"/>
        <v>240000</v>
      </c>
    </row>
    <row r="28" spans="2:7" x14ac:dyDescent="0.25">
      <c r="B28" s="17" t="s">
        <v>45</v>
      </c>
      <c r="C28" s="15" t="s">
        <v>33</v>
      </c>
      <c r="D28" s="15">
        <v>20</v>
      </c>
      <c r="E28" s="15" t="s">
        <v>46</v>
      </c>
      <c r="F28" s="16">
        <v>30000</v>
      </c>
      <c r="G28" s="16">
        <f t="shared" si="0"/>
        <v>600000</v>
      </c>
    </row>
    <row r="29" spans="2:7" x14ac:dyDescent="0.25">
      <c r="B29" s="17" t="s">
        <v>47</v>
      </c>
      <c r="C29" s="15" t="s">
        <v>33</v>
      </c>
      <c r="D29" s="15">
        <v>8</v>
      </c>
      <c r="E29" s="15" t="s">
        <v>46</v>
      </c>
      <c r="F29" s="16">
        <v>30000</v>
      </c>
      <c r="G29" s="16">
        <f t="shared" si="0"/>
        <v>240000</v>
      </c>
    </row>
    <row r="30" spans="2:7" x14ac:dyDescent="0.25">
      <c r="B30" s="18" t="s">
        <v>48</v>
      </c>
      <c r="C30" s="19"/>
      <c r="D30" s="19"/>
      <c r="E30" s="19"/>
      <c r="F30" s="20"/>
      <c r="G30" s="21">
        <f>SUM(G21:G29)</f>
        <v>2040000</v>
      </c>
    </row>
    <row r="31" spans="2:7" x14ac:dyDescent="0.25">
      <c r="F31" s="11"/>
      <c r="G31" s="11"/>
    </row>
    <row r="32" spans="2:7" x14ac:dyDescent="0.25">
      <c r="B32" s="10" t="s">
        <v>49</v>
      </c>
      <c r="F32" s="11"/>
      <c r="G32" s="11"/>
    </row>
    <row r="33" spans="2:9" x14ac:dyDescent="0.25">
      <c r="B33" s="22" t="s">
        <v>26</v>
      </c>
      <c r="C33" s="22" t="s">
        <v>27</v>
      </c>
      <c r="D33" s="22" t="s">
        <v>28</v>
      </c>
      <c r="E33" s="22" t="s">
        <v>29</v>
      </c>
      <c r="F33" s="23" t="s">
        <v>30</v>
      </c>
      <c r="G33" s="24" t="s">
        <v>31</v>
      </c>
    </row>
    <row r="34" spans="2:9" x14ac:dyDescent="0.25">
      <c r="B34" s="9"/>
      <c r="C34" s="25"/>
      <c r="D34" s="25"/>
      <c r="E34" s="25"/>
      <c r="F34" s="11"/>
      <c r="G34" s="11"/>
    </row>
    <row r="35" spans="2:9" x14ac:dyDescent="0.25">
      <c r="B35" s="26" t="s">
        <v>50</v>
      </c>
      <c r="C35" s="27"/>
      <c r="D35" s="27"/>
      <c r="E35" s="27"/>
      <c r="F35" s="28"/>
      <c r="G35" s="29"/>
    </row>
    <row r="36" spans="2:9" x14ac:dyDescent="0.25">
      <c r="F36" s="11"/>
      <c r="G36" s="11"/>
    </row>
    <row r="37" spans="2:9" x14ac:dyDescent="0.25">
      <c r="B37" s="10" t="s">
        <v>51</v>
      </c>
      <c r="F37" s="11"/>
      <c r="G37" s="11"/>
    </row>
    <row r="38" spans="2:9" x14ac:dyDescent="0.25">
      <c r="B38" s="12" t="s">
        <v>26</v>
      </c>
      <c r="C38" s="12" t="s">
        <v>27</v>
      </c>
      <c r="D38" s="22" t="s">
        <v>28</v>
      </c>
      <c r="E38" s="12" t="s">
        <v>29</v>
      </c>
      <c r="F38" s="13" t="s">
        <v>30</v>
      </c>
      <c r="G38" s="14" t="s">
        <v>31</v>
      </c>
    </row>
    <row r="39" spans="2:9" x14ac:dyDescent="0.25">
      <c r="B39" s="17" t="s">
        <v>52</v>
      </c>
      <c r="C39" s="30" t="s">
        <v>53</v>
      </c>
      <c r="D39" s="30">
        <v>6.25E-2</v>
      </c>
      <c r="E39" s="31" t="s">
        <v>54</v>
      </c>
      <c r="F39" s="32">
        <v>200000</v>
      </c>
      <c r="G39" s="32">
        <f>F39*D39</f>
        <v>12500</v>
      </c>
      <c r="I39" s="89"/>
    </row>
    <row r="40" spans="2:9" x14ac:dyDescent="0.25">
      <c r="B40" s="17" t="s">
        <v>55</v>
      </c>
      <c r="C40" s="30" t="s">
        <v>53</v>
      </c>
      <c r="D40" s="30">
        <v>0.17</v>
      </c>
      <c r="E40" s="31" t="s">
        <v>56</v>
      </c>
      <c r="F40" s="32">
        <v>200000</v>
      </c>
      <c r="G40" s="32">
        <f>F40*D40</f>
        <v>34000</v>
      </c>
      <c r="I40" s="89"/>
    </row>
    <row r="41" spans="2:9" x14ac:dyDescent="0.25">
      <c r="B41" s="17" t="s">
        <v>57</v>
      </c>
      <c r="C41" s="30" t="s">
        <v>53</v>
      </c>
      <c r="D41" s="30">
        <v>0.05</v>
      </c>
      <c r="E41" s="31" t="s">
        <v>54</v>
      </c>
      <c r="F41" s="32">
        <v>200000</v>
      </c>
      <c r="G41" s="32">
        <f>F41*D41</f>
        <v>10000</v>
      </c>
      <c r="I41" s="89"/>
    </row>
    <row r="42" spans="2:9" x14ac:dyDescent="0.25">
      <c r="B42" s="17" t="s">
        <v>58</v>
      </c>
      <c r="C42" s="30" t="s">
        <v>53</v>
      </c>
      <c r="D42" s="30">
        <v>0.05</v>
      </c>
      <c r="E42" s="31" t="s">
        <v>54</v>
      </c>
      <c r="F42" s="32">
        <v>200000</v>
      </c>
      <c r="G42" s="32">
        <f>F42*D42</f>
        <v>10000</v>
      </c>
      <c r="I42" s="89"/>
    </row>
    <row r="43" spans="2:9" x14ac:dyDescent="0.25">
      <c r="B43" s="18" t="s">
        <v>59</v>
      </c>
      <c r="C43" s="19"/>
      <c r="D43" s="19"/>
      <c r="E43" s="19"/>
      <c r="F43" s="20"/>
      <c r="G43" s="21">
        <f>SUM(G39:G42)</f>
        <v>66500</v>
      </c>
    </row>
    <row r="44" spans="2:9" x14ac:dyDescent="0.25">
      <c r="F44" s="11"/>
      <c r="G44" s="11"/>
    </row>
    <row r="45" spans="2:9" x14ac:dyDescent="0.25">
      <c r="B45" s="10" t="s">
        <v>60</v>
      </c>
      <c r="F45" s="11"/>
      <c r="G45" s="11"/>
    </row>
    <row r="46" spans="2:9" x14ac:dyDescent="0.25">
      <c r="B46" s="12" t="s">
        <v>60</v>
      </c>
      <c r="C46" s="33" t="s">
        <v>61</v>
      </c>
      <c r="D46" s="33" t="s">
        <v>62</v>
      </c>
      <c r="E46" s="12" t="s">
        <v>29</v>
      </c>
      <c r="F46" s="14" t="s">
        <v>30</v>
      </c>
      <c r="G46" s="14" t="s">
        <v>63</v>
      </c>
    </row>
    <row r="47" spans="2:9" x14ac:dyDescent="0.25">
      <c r="B47" s="34" t="s">
        <v>64</v>
      </c>
      <c r="C47" s="35" t="s">
        <v>65</v>
      </c>
      <c r="D47" s="35">
        <v>4000</v>
      </c>
      <c r="E47" s="35" t="s">
        <v>66</v>
      </c>
      <c r="F47" s="16">
        <v>38</v>
      </c>
      <c r="G47" s="16">
        <f>D47*F47</f>
        <v>152000</v>
      </c>
    </row>
    <row r="48" spans="2:9" x14ac:dyDescent="0.25">
      <c r="B48" s="34" t="s">
        <v>67</v>
      </c>
      <c r="C48" s="35"/>
      <c r="D48" s="35"/>
      <c r="E48" s="35"/>
      <c r="F48" s="16"/>
      <c r="G48" s="16"/>
    </row>
    <row r="49" spans="2:10" x14ac:dyDescent="0.25">
      <c r="B49" s="17" t="s">
        <v>68</v>
      </c>
      <c r="C49" s="35" t="s">
        <v>69</v>
      </c>
      <c r="D49" s="35">
        <v>6</v>
      </c>
      <c r="E49" s="35" t="s">
        <v>70</v>
      </c>
      <c r="F49" s="16">
        <v>32700</v>
      </c>
      <c r="G49" s="16">
        <f>D49*F49</f>
        <v>196200</v>
      </c>
    </row>
    <row r="50" spans="2:10" x14ac:dyDescent="0.25">
      <c r="B50" s="36" t="s">
        <v>71</v>
      </c>
      <c r="C50" s="35" t="s">
        <v>69</v>
      </c>
      <c r="D50" s="35">
        <v>4</v>
      </c>
      <c r="E50" s="30" t="s">
        <v>72</v>
      </c>
      <c r="F50" s="16">
        <v>34400</v>
      </c>
      <c r="G50" s="16">
        <f>D50*F50</f>
        <v>137600</v>
      </c>
    </row>
    <row r="51" spans="2:10" x14ac:dyDescent="0.25">
      <c r="B51" s="17" t="s">
        <v>73</v>
      </c>
      <c r="C51" s="35" t="s">
        <v>74</v>
      </c>
      <c r="D51" s="35">
        <v>4</v>
      </c>
      <c r="E51" s="35" t="s">
        <v>66</v>
      </c>
      <c r="F51" s="16">
        <v>82795</v>
      </c>
      <c r="G51" s="16">
        <f>D51*F51</f>
        <v>331180</v>
      </c>
    </row>
    <row r="52" spans="2:10" x14ac:dyDescent="0.25">
      <c r="B52" s="34" t="s">
        <v>75</v>
      </c>
      <c r="C52" s="35"/>
      <c r="D52" s="35"/>
      <c r="E52" s="35"/>
      <c r="F52" s="16"/>
      <c r="G52" s="16">
        <v>0</v>
      </c>
    </row>
    <row r="53" spans="2:10" x14ac:dyDescent="0.25">
      <c r="B53" s="17" t="s">
        <v>76</v>
      </c>
      <c r="C53" s="35" t="s">
        <v>77</v>
      </c>
      <c r="D53" s="93">
        <v>0.64262481704342167</v>
      </c>
      <c r="E53" s="35" t="s">
        <v>34</v>
      </c>
      <c r="F53" s="16">
        <v>20470</v>
      </c>
      <c r="G53" s="16">
        <f>D53*F53</f>
        <v>13154.530004878841</v>
      </c>
    </row>
    <row r="54" spans="2:10" x14ac:dyDescent="0.25">
      <c r="B54" s="34" t="s">
        <v>78</v>
      </c>
      <c r="C54" s="35"/>
      <c r="D54" s="35"/>
      <c r="E54" s="35"/>
      <c r="F54" s="16"/>
      <c r="G54" s="16">
        <v>0</v>
      </c>
    </row>
    <row r="55" spans="2:10" x14ac:dyDescent="0.25">
      <c r="B55" s="17" t="s">
        <v>79</v>
      </c>
      <c r="C55" s="35" t="s">
        <v>77</v>
      </c>
      <c r="D55" s="93">
        <v>0.18784289907885413</v>
      </c>
      <c r="E55" s="35" t="s">
        <v>80</v>
      </c>
      <c r="F55" s="16">
        <v>112890</v>
      </c>
      <c r="G55" s="16">
        <f>F55*D55</f>
        <v>21205.584877011843</v>
      </c>
      <c r="J55" s="92"/>
    </row>
    <row r="56" spans="2:10" x14ac:dyDescent="0.25">
      <c r="B56" s="17" t="s">
        <v>81</v>
      </c>
      <c r="C56" s="35" t="s">
        <v>77</v>
      </c>
      <c r="D56" s="94">
        <v>1.7065345541201555</v>
      </c>
      <c r="E56" s="35" t="s">
        <v>80</v>
      </c>
      <c r="F56" s="16">
        <v>53880</v>
      </c>
      <c r="G56" s="16">
        <f>F56*D56</f>
        <v>91948.081775993982</v>
      </c>
      <c r="J56" s="92"/>
    </row>
    <row r="57" spans="2:10" x14ac:dyDescent="0.25">
      <c r="B57" s="37" t="s">
        <v>82</v>
      </c>
      <c r="C57" s="36"/>
      <c r="D57" s="36"/>
      <c r="E57" s="36"/>
      <c r="F57" s="16"/>
      <c r="G57" s="16">
        <v>0</v>
      </c>
    </row>
    <row r="58" spans="2:10" x14ac:dyDescent="0.25">
      <c r="B58" s="17" t="s">
        <v>83</v>
      </c>
      <c r="C58" s="35" t="s">
        <v>77</v>
      </c>
      <c r="D58" s="94">
        <v>2.2622970978848991</v>
      </c>
      <c r="E58" s="35" t="s">
        <v>80</v>
      </c>
      <c r="F58" s="16">
        <v>13190</v>
      </c>
      <c r="G58" s="16">
        <f>F58*D58</f>
        <v>29839.69872110182</v>
      </c>
      <c r="J58" s="92"/>
    </row>
    <row r="59" spans="2:10" x14ac:dyDescent="0.25">
      <c r="B59" s="26" t="s">
        <v>84</v>
      </c>
      <c r="C59" s="27"/>
      <c r="D59" s="27"/>
      <c r="E59" s="27"/>
      <c r="F59" s="28"/>
      <c r="G59" s="38">
        <f>SUM(G47:G58)</f>
        <v>973127.89537898649</v>
      </c>
    </row>
    <row r="60" spans="2:10" x14ac:dyDescent="0.25">
      <c r="F60" s="11"/>
      <c r="G60" s="11"/>
    </row>
    <row r="61" spans="2:10" x14ac:dyDescent="0.25">
      <c r="B61" s="10" t="s">
        <v>85</v>
      </c>
      <c r="F61" s="11"/>
      <c r="G61" s="11"/>
    </row>
    <row r="62" spans="2:10" x14ac:dyDescent="0.25">
      <c r="B62" s="12" t="s">
        <v>86</v>
      </c>
      <c r="C62" s="12" t="s">
        <v>61</v>
      </c>
      <c r="D62" s="12" t="s">
        <v>62</v>
      </c>
      <c r="E62" s="12" t="s">
        <v>29</v>
      </c>
      <c r="F62" s="39" t="s">
        <v>30</v>
      </c>
      <c r="G62" s="14" t="s">
        <v>63</v>
      </c>
    </row>
    <row r="63" spans="2:10" x14ac:dyDescent="0.25">
      <c r="B63" s="40" t="s">
        <v>87</v>
      </c>
      <c r="C63" s="35" t="s">
        <v>88</v>
      </c>
      <c r="D63" s="35">
        <v>6</v>
      </c>
      <c r="E63" s="35" t="s">
        <v>34</v>
      </c>
      <c r="F63" s="16">
        <v>250772</v>
      </c>
      <c r="G63" s="16">
        <f>F63*D63</f>
        <v>1504632</v>
      </c>
    </row>
    <row r="64" spans="2:10" x14ac:dyDescent="0.25">
      <c r="B64" s="36" t="s">
        <v>89</v>
      </c>
      <c r="C64" s="35" t="s">
        <v>88</v>
      </c>
      <c r="D64" s="35">
        <v>910</v>
      </c>
      <c r="E64" s="35" t="s">
        <v>90</v>
      </c>
      <c r="F64" s="16">
        <v>932</v>
      </c>
      <c r="G64" s="16">
        <f>F64*D64</f>
        <v>848120</v>
      </c>
    </row>
    <row r="65" spans="2:7" x14ac:dyDescent="0.25">
      <c r="B65" s="18" t="s">
        <v>91</v>
      </c>
      <c r="C65" s="19"/>
      <c r="D65" s="19"/>
      <c r="E65" s="19"/>
      <c r="F65" s="20"/>
      <c r="G65" s="21">
        <f>SUM(G63:G64)</f>
        <v>2352752</v>
      </c>
    </row>
    <row r="67" spans="2:7" x14ac:dyDescent="0.25">
      <c r="B67" s="41" t="s">
        <v>92</v>
      </c>
      <c r="C67" s="41"/>
      <c r="D67" s="41"/>
      <c r="E67" s="41"/>
      <c r="F67" s="41"/>
      <c r="G67" s="42">
        <f>SUM(G30+G35+G43+G59+G65)</f>
        <v>5432379.8953789864</v>
      </c>
    </row>
    <row r="68" spans="2:7" x14ac:dyDescent="0.25">
      <c r="B68" s="43" t="s">
        <v>93</v>
      </c>
      <c r="C68" s="27"/>
      <c r="D68" s="27"/>
      <c r="E68" s="27"/>
      <c r="F68" s="27"/>
      <c r="G68" s="44">
        <f>SUM(G67*5/100)</f>
        <v>271618.99476894928</v>
      </c>
    </row>
    <row r="69" spans="2:7" x14ac:dyDescent="0.25">
      <c r="B69" s="45" t="s">
        <v>94</v>
      </c>
      <c r="C69" s="45"/>
      <c r="D69" s="45"/>
      <c r="E69" s="45"/>
      <c r="F69" s="45"/>
      <c r="G69" s="46">
        <f>SUM(G67:G68)</f>
        <v>5703998.8901479356</v>
      </c>
    </row>
    <row r="70" spans="2:7" x14ac:dyDescent="0.25">
      <c r="B70" s="47" t="s">
        <v>95</v>
      </c>
      <c r="C70" s="47"/>
      <c r="D70" s="47"/>
      <c r="E70" s="47"/>
      <c r="F70" s="47"/>
      <c r="G70" s="48">
        <f>SUM(G12*1)</f>
        <v>7500000</v>
      </c>
    </row>
    <row r="71" spans="2:7" x14ac:dyDescent="0.25">
      <c r="B71" s="45" t="s">
        <v>96</v>
      </c>
      <c r="C71" s="41"/>
      <c r="D71" s="41"/>
      <c r="E71" s="41"/>
      <c r="F71" s="41"/>
      <c r="G71" s="42">
        <f>SUM(G70-G69)</f>
        <v>1796001.1098520644</v>
      </c>
    </row>
    <row r="72" spans="2:7" x14ac:dyDescent="0.25">
      <c r="B72" s="49" t="s">
        <v>97</v>
      </c>
      <c r="C72" s="50"/>
      <c r="D72" s="50"/>
      <c r="E72" s="50"/>
      <c r="F72" s="50"/>
      <c r="G72" s="51"/>
    </row>
    <row r="73" spans="2:7" ht="15.75" thickBot="1" x14ac:dyDescent="0.3">
      <c r="B73" s="52"/>
      <c r="C73" s="50"/>
      <c r="D73" s="50"/>
      <c r="E73" s="50"/>
      <c r="F73" s="50"/>
      <c r="G73" s="51"/>
    </row>
    <row r="74" spans="2:7" x14ac:dyDescent="0.25">
      <c r="B74" s="53" t="s">
        <v>98</v>
      </c>
      <c r="C74" s="54"/>
      <c r="D74" s="54"/>
      <c r="E74" s="54"/>
      <c r="F74" s="55"/>
      <c r="G74" s="51"/>
    </row>
    <row r="75" spans="2:7" x14ac:dyDescent="0.25">
      <c r="B75" s="56" t="s">
        <v>99</v>
      </c>
      <c r="C75" s="57"/>
      <c r="D75" s="57"/>
      <c r="E75" s="57"/>
      <c r="F75" s="58"/>
      <c r="G75" s="51"/>
    </row>
    <row r="76" spans="2:7" x14ac:dyDescent="0.25">
      <c r="B76" s="56" t="s">
        <v>100</v>
      </c>
      <c r="C76" s="57"/>
      <c r="D76" s="57"/>
      <c r="E76" s="57"/>
      <c r="F76" s="58"/>
      <c r="G76" s="51"/>
    </row>
    <row r="77" spans="2:7" x14ac:dyDescent="0.25">
      <c r="B77" s="56" t="s">
        <v>101</v>
      </c>
      <c r="C77" s="57"/>
      <c r="D77" s="57"/>
      <c r="E77" s="57"/>
      <c r="F77" s="58"/>
      <c r="G77" s="51"/>
    </row>
    <row r="78" spans="2:7" x14ac:dyDescent="0.25">
      <c r="B78" s="56" t="s">
        <v>102</v>
      </c>
      <c r="C78" s="57"/>
      <c r="D78" s="57"/>
      <c r="E78" s="57"/>
      <c r="F78" s="58"/>
      <c r="G78" s="51"/>
    </row>
    <row r="79" spans="2:7" x14ac:dyDescent="0.25">
      <c r="B79" s="56" t="s">
        <v>103</v>
      </c>
      <c r="C79" s="57"/>
      <c r="D79" s="57"/>
      <c r="E79" s="57"/>
      <c r="F79" s="58"/>
      <c r="G79" s="51"/>
    </row>
    <row r="80" spans="2:7" ht="15.75" thickBot="1" x14ac:dyDescent="0.3">
      <c r="B80" s="59" t="s">
        <v>104</v>
      </c>
      <c r="C80" s="60"/>
      <c r="D80" s="60"/>
      <c r="E80" s="60"/>
      <c r="F80" s="61"/>
      <c r="G80" s="51"/>
    </row>
    <row r="81" spans="2:7" ht="15.75" thickBot="1" x14ac:dyDescent="0.3">
      <c r="B81" s="62"/>
      <c r="C81" s="57"/>
      <c r="D81" s="57"/>
      <c r="E81" s="57"/>
      <c r="F81" s="57"/>
      <c r="G81" s="51"/>
    </row>
    <row r="82" spans="2:7" ht="15.75" thickBot="1" x14ac:dyDescent="0.3">
      <c r="B82" s="63" t="s">
        <v>105</v>
      </c>
      <c r="C82" s="64"/>
      <c r="D82" s="65"/>
      <c r="E82" s="66"/>
      <c r="F82" s="66"/>
      <c r="G82" s="51"/>
    </row>
    <row r="83" spans="2:7" x14ac:dyDescent="0.25">
      <c r="B83" s="67" t="s">
        <v>106</v>
      </c>
      <c r="C83" s="90" t="s">
        <v>107</v>
      </c>
      <c r="D83" s="91" t="s">
        <v>108</v>
      </c>
      <c r="E83" s="66"/>
      <c r="F83" s="66"/>
      <c r="G83" s="51"/>
    </row>
    <row r="84" spans="2:7" x14ac:dyDescent="0.25">
      <c r="B84" s="68" t="s">
        <v>109</v>
      </c>
      <c r="C84" s="69">
        <f>G30</f>
        <v>2040000</v>
      </c>
      <c r="D84" s="70">
        <f>(C84/C90)</f>
        <v>0.35764382835409209</v>
      </c>
      <c r="E84" s="66"/>
      <c r="F84" s="66"/>
      <c r="G84" s="51"/>
    </row>
    <row r="85" spans="2:7" x14ac:dyDescent="0.25">
      <c r="B85" s="68" t="s">
        <v>110</v>
      </c>
      <c r="C85" s="71">
        <v>0</v>
      </c>
      <c r="D85" s="70">
        <v>0</v>
      </c>
      <c r="E85" s="66"/>
      <c r="F85" s="66"/>
      <c r="G85" s="51"/>
    </row>
    <row r="86" spans="2:7" x14ac:dyDescent="0.25">
      <c r="B86" s="68" t="s">
        <v>111</v>
      </c>
      <c r="C86" s="69">
        <f>G43</f>
        <v>66500</v>
      </c>
      <c r="D86" s="70">
        <f>(C86/C90)</f>
        <v>1.1658487541934864E-2</v>
      </c>
      <c r="E86" s="66"/>
      <c r="F86" s="66"/>
      <c r="G86" s="51"/>
    </row>
    <row r="87" spans="2:7" x14ac:dyDescent="0.25">
      <c r="B87" s="68" t="s">
        <v>112</v>
      </c>
      <c r="C87" s="69">
        <f>G59</f>
        <v>973127.89537898649</v>
      </c>
      <c r="D87" s="70">
        <f>(C87/C90)</f>
        <v>0.17060450293210838</v>
      </c>
      <c r="E87" s="66"/>
      <c r="F87" s="66"/>
      <c r="G87" s="51"/>
    </row>
    <row r="88" spans="2:7" x14ac:dyDescent="0.25">
      <c r="B88" s="68" t="s">
        <v>113</v>
      </c>
      <c r="C88" s="72">
        <f>G65</f>
        <v>2352752</v>
      </c>
      <c r="D88" s="70">
        <f>(C88/C90)</f>
        <v>0.41247413355281709</v>
      </c>
      <c r="E88" s="73"/>
      <c r="F88" s="73"/>
      <c r="G88" s="51"/>
    </row>
    <row r="89" spans="2:7" x14ac:dyDescent="0.25">
      <c r="B89" s="68" t="s">
        <v>114</v>
      </c>
      <c r="C89" s="72">
        <f>G68</f>
        <v>271618.99476894928</v>
      </c>
      <c r="D89" s="70">
        <f>(C89/C90)</f>
        <v>4.7619047619047616E-2</v>
      </c>
      <c r="E89" s="73"/>
      <c r="F89" s="73"/>
      <c r="G89" s="51"/>
    </row>
    <row r="90" spans="2:7" ht="15.75" thickBot="1" x14ac:dyDescent="0.3">
      <c r="B90" s="74" t="s">
        <v>115</v>
      </c>
      <c r="C90" s="75">
        <f>SUM(C84:C89)</f>
        <v>5703998.8901479356</v>
      </c>
      <c r="D90" s="76">
        <f>SUM(D84:D89)</f>
        <v>1</v>
      </c>
      <c r="E90" s="73"/>
      <c r="F90" s="73"/>
      <c r="G90" s="51"/>
    </row>
    <row r="91" spans="2:7" x14ac:dyDescent="0.25">
      <c r="B91" s="52"/>
      <c r="C91" s="50"/>
      <c r="D91" s="50"/>
      <c r="E91" s="50"/>
      <c r="F91" s="50"/>
      <c r="G91" s="51"/>
    </row>
    <row r="92" spans="2:7" ht="15.75" thickBot="1" x14ac:dyDescent="0.3">
      <c r="B92" s="77"/>
      <c r="C92" s="50"/>
      <c r="D92" s="50"/>
      <c r="E92" s="50"/>
      <c r="F92" s="50"/>
      <c r="G92" s="51"/>
    </row>
    <row r="93" spans="2:7" ht="15.75" thickBot="1" x14ac:dyDescent="0.3">
      <c r="B93" s="78"/>
      <c r="C93" s="64" t="s">
        <v>116</v>
      </c>
      <c r="D93" s="79"/>
      <c r="E93" s="80"/>
      <c r="F93" s="73"/>
      <c r="G93" s="51"/>
    </row>
    <row r="94" spans="2:7" x14ac:dyDescent="0.25">
      <c r="B94" s="81" t="s">
        <v>117</v>
      </c>
      <c r="C94" s="85">
        <v>26000</v>
      </c>
      <c r="D94" s="85">
        <v>28000</v>
      </c>
      <c r="E94" s="86">
        <v>28500</v>
      </c>
      <c r="F94" s="82"/>
      <c r="G94" s="83"/>
    </row>
    <row r="95" spans="2:7" ht="15.75" thickBot="1" x14ac:dyDescent="0.3">
      <c r="B95" s="74" t="s">
        <v>118</v>
      </c>
      <c r="C95" s="87">
        <f>(G69/C94)</f>
        <v>219.38457269799753</v>
      </c>
      <c r="D95" s="87">
        <f>(G69/D94)</f>
        <v>203.71424607671199</v>
      </c>
      <c r="E95" s="88">
        <f>(G69/E94)</f>
        <v>200.14031193501529</v>
      </c>
      <c r="F95" s="82"/>
      <c r="G95" s="83"/>
    </row>
    <row r="96" spans="2:7" x14ac:dyDescent="0.25">
      <c r="B96" s="84" t="s">
        <v>119</v>
      </c>
      <c r="C96" s="57"/>
      <c r="D96" s="57"/>
      <c r="E96" s="57"/>
      <c r="F96" s="57"/>
      <c r="G96" s="57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B1280-4E0A-491A-A984-EF2A96EFC798}"/>
</file>

<file path=customXml/itemProps2.xml><?xml version="1.0" encoding="utf-8"?>
<ds:datastoreItem xmlns:ds="http://schemas.openxmlformats.org/officeDocument/2006/customXml" ds:itemID="{3D3DACDD-E6CD-4527-A5BA-245B315B07F4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0b82782-c0f5-416e-ae65-72e3340045c9"/>
  </ds:schemaRefs>
</ds:datastoreItem>
</file>

<file path=customXml/itemProps3.xml><?xml version="1.0" encoding="utf-8"?>
<ds:datastoreItem xmlns:ds="http://schemas.openxmlformats.org/officeDocument/2006/customXml" ds:itemID="{E6B11B8E-B9D4-41B0-9306-EE9C8EFBC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</cp:lastModifiedBy>
  <cp:revision/>
  <dcterms:created xsi:type="dcterms:W3CDTF">2022-03-15T19:34:43Z</dcterms:created>
  <dcterms:modified xsi:type="dcterms:W3CDTF">2022-06-20T17:53:12Z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