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bookViews>
    <workbookView xWindow="0" yWindow="0" windowWidth="17790" windowHeight="11925"/>
  </bookViews>
  <sheets>
    <sheet name="COLIFLOR" sheetId="2" r:id="rId1"/>
  </sheets>
  <calcPr calcId="162913"/>
</workbook>
</file>

<file path=xl/calcChain.xml><?xml version="1.0" encoding="utf-8"?>
<calcChain xmlns="http://schemas.openxmlformats.org/spreadsheetml/2006/main">
  <c r="G55" i="2" l="1"/>
  <c r="C79" i="2" l="1"/>
  <c r="G23" i="2" l="1"/>
  <c r="G59" i="2" l="1"/>
  <c r="G60" i="2" s="1"/>
  <c r="C83" i="2" s="1"/>
  <c r="G53" i="2"/>
  <c r="G51" i="2"/>
  <c r="G49" i="2"/>
  <c r="G48" i="2"/>
  <c r="G46" i="2"/>
  <c r="G41" i="2"/>
  <c r="G40" i="2"/>
  <c r="G39" i="2"/>
  <c r="G38" i="2"/>
  <c r="G37" i="2"/>
  <c r="G36" i="2"/>
  <c r="G32" i="2"/>
  <c r="C80" i="2" s="1"/>
  <c r="G25" i="2"/>
  <c r="G22" i="2"/>
  <c r="G21" i="2"/>
  <c r="G12" i="2"/>
  <c r="G65" i="2" s="1"/>
  <c r="G42" i="2" l="1"/>
  <c r="C81" i="2" s="1"/>
  <c r="C82" i="2"/>
  <c r="G62" i="2" l="1"/>
  <c r="G63" i="2" s="1"/>
  <c r="G64" i="2" l="1"/>
  <c r="E90" i="2" s="1"/>
  <c r="C84" i="2"/>
  <c r="G66" i="2" l="1"/>
  <c r="C90" i="2"/>
  <c r="D90" i="2"/>
  <c r="C85" i="2"/>
  <c r="D82" i="2" l="1"/>
  <c r="D83" i="2"/>
  <c r="D79" i="2"/>
  <c r="D81" i="2"/>
  <c r="D84" i="2"/>
  <c r="D85" i="2" l="1"/>
</calcChain>
</file>

<file path=xl/sharedStrings.xml><?xml version="1.0" encoding="utf-8"?>
<sst xmlns="http://schemas.openxmlformats.org/spreadsheetml/2006/main" count="153" uniqueCount="112">
  <si>
    <t>RUBRO O CULTIVO</t>
  </si>
  <si>
    <t>COLIFLOR</t>
  </si>
  <si>
    <t>RENDIMIENTO (Unidades/Há.)</t>
  </si>
  <si>
    <t>VARIEDAD</t>
  </si>
  <si>
    <t>NATI</t>
  </si>
  <si>
    <t>FECHA ESTIMADA  PRECIO VENTA</t>
  </si>
  <si>
    <t>Abril de 2022</t>
  </si>
  <si>
    <t>Repollo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</si>
  <si>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</si>
  <si>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</si>
  <si>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</si>
  <si>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</si>
  <si>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</si>
  <si>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</si>
  <si>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</si>
  <si>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</si>
  <si>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</si>
  <si>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</t>
  </si>
  <si>
    <t>COMUNA/LOCALIDAD</t>
  </si>
  <si>
    <t>Bulnes-Quillón</t>
  </si>
  <si>
    <t>FECHA DE COSECHA</t>
  </si>
  <si>
    <t>Mayo-JuLIO</t>
  </si>
  <si>
    <t>FECHA PRECIO INSUMOS</t>
  </si>
  <si>
    <t>CONTINGENCIA</t>
  </si>
  <si>
    <t>Heladas - sequia</t>
  </si>
  <si>
    <t>COSTOS DIRECTOS DE PRODUCCIÓN POR HECTÁREA (INCLUYE IVA)</t>
  </si>
  <si>
    <t>C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</si>
  <si>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</si>
  <si>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</si>
  <si>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</si>
  <si>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</si>
  <si>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</si>
  <si>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</si>
  <si>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</si>
  <si>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plantantación</t>
  </si>
  <si>
    <t>JH</t>
  </si>
  <si>
    <t>Enero -Febrero</t>
  </si>
  <si>
    <t>limpia</t>
  </si>
  <si>
    <t>aplicación de fertelización</t>
  </si>
  <si>
    <t>Enero-Mayo</t>
  </si>
  <si>
    <t>aplicación agriquimicos</t>
  </si>
  <si>
    <t>Riegos(11)</t>
  </si>
  <si>
    <t>Enero Mayo</t>
  </si>
  <si>
    <t>Cosecha y acarreo</t>
  </si>
  <si>
    <t>mayo-julio</t>
  </si>
  <si>
    <t>Subtotal Jornadas Hombre</t>
  </si>
  <si>
    <t>JORNADAS ANIMAL</t>
  </si>
  <si>
    <t>Subtotal Jornadas Animal</t>
  </si>
  <si>
    <t>MAQUINARIA</t>
  </si>
  <si>
    <t>Araduras</t>
  </si>
  <si>
    <t>JM</t>
  </si>
  <si>
    <t>Diciembre -enero</t>
  </si>
  <si>
    <t>Rastraje 1</t>
  </si>
  <si>
    <t>Enero- Febrero</t>
  </si>
  <si>
    <t>Rastraje 2</t>
  </si>
  <si>
    <t>brivrocuitivador</t>
  </si>
  <si>
    <t>Acarreo Insumos</t>
  </si>
  <si>
    <t>enero- Febrero</t>
  </si>
  <si>
    <t>Cultivador/Aporca/Fertilizaciòn Nitrògeno</t>
  </si>
  <si>
    <t>Marzo-Mayo</t>
  </si>
  <si>
    <t>Subtotal Costo Maquinaria</t>
  </si>
  <si>
    <t>INSUMOS</t>
  </si>
  <si>
    <t>Insumos</t>
  </si>
  <si>
    <t>Unidad (Kg/l/u)</t>
  </si>
  <si>
    <t>Cantidad (Kg/l/u)</t>
  </si>
  <si>
    <t>Plantas</t>
  </si>
  <si>
    <t>UNIDADS</t>
  </si>
  <si>
    <t>Enero-febrero</t>
  </si>
  <si>
    <t>FERTILIZANTES</t>
  </si>
  <si>
    <t>Urea Granulada</t>
  </si>
  <si>
    <t>Kg</t>
  </si>
  <si>
    <t>Mezcla Hortalicera</t>
  </si>
  <si>
    <t>kg</t>
  </si>
  <si>
    <t>HERBICIDAS</t>
  </si>
  <si>
    <t>Primagram Gold 660 SC</t>
  </si>
  <si>
    <t>Lt.</t>
  </si>
  <si>
    <t>INSECTICIDAS</t>
  </si>
  <si>
    <t>Lorsban 4 E</t>
  </si>
  <si>
    <t>Marzo-mayo</t>
  </si>
  <si>
    <t>FUNGICIDAS</t>
  </si>
  <si>
    <t>Subtotal Insumos</t>
  </si>
  <si>
    <t>OTROS</t>
  </si>
  <si>
    <t>Item</t>
  </si>
  <si>
    <t xml:space="preserve">Traslados 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</si>
  <si>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</si>
  <si>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</si>
  <si>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</si>
  <si>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</si>
  <si>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</si>
  <si>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</si>
  <si>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</si>
  <si>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</si>
  <si>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</si>
  <si>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</si>
  <si>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</si>
  <si>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</si>
  <si>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</si>
  <si>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</si>
  <si>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</si>
  <si>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</si>
  <si>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</si>
  <si>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</si>
  <si>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</si>
  <si>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</si>
  <si>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</si>
  <si>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</si>
  <si>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</si>
  <si>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</si>
  <si>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</si>
  <si>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(Unidades/hà)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</si>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</sst>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49" fontId="8" fillId="2" borderId="56" xfId="0" applyNumberFormat="1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7" fillId="9" borderId="41" xfId="0" applyNumberFormat="1" applyFont="1" applyFill="1" applyBorder="1" applyAlignment="1">
      <alignment vertical="center"/>
    </xf>
    <xf numFmtId="0" fontId="16" fillId="9" borderId="42" xfId="0" applyFont="1" applyFill="1" applyBorder="1" applyAlignment="1">
      <alignment vertical="center"/>
    </xf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6" fillId="8" borderId="34" xfId="0" applyNumberFormat="1" applyFont="1" applyFill="1" applyBorder="1" applyAlignment="1">
      <alignment vertical="center"/>
    </xf>
    <xf numFmtId="49" fontId="16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6" fillId="2" borderId="3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38" xfId="0" applyNumberFormat="1" applyFont="1" applyFill="1" applyBorder="1" applyAlignment="1">
      <alignment vertical="center"/>
    </xf>
    <xf numFmtId="167" fontId="16" fillId="8" borderId="39" xfId="0" applyNumberFormat="1" applyFont="1" applyFill="1" applyBorder="1" applyAlignment="1">
      <alignment vertical="center"/>
    </xf>
    <xf numFmtId="9" fontId="16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3" fontId="9" fillId="3" borderId="1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10" zoomScaleNormal="110" workbookViewId="0">
      <selection activeCell="G56" sqref="G5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71093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</row>
    <row r="2" spans="1:11" ht="15" customHeight="1" x14ac:dyDescent="0.25">
      <c r="A2" s="2"/>
      <c r="B2" s="2"/>
      <c r="C2" s="2"/>
      <c r="D2" s="2"/>
      <c r="E2" s="2"/>
      <c r="F2" s="2"/>
      <c r="G2" s="2"/>
    </row>
    <row r="3" spans="1:11" ht="15" customHeight="1" x14ac:dyDescent="0.25">
      <c r="A3" s="2"/>
      <c r="B3" s="2"/>
      <c r="C3" s="2"/>
      <c r="D3" s="2"/>
      <c r="E3" s="2"/>
      <c r="F3" s="2"/>
      <c r="G3" s="2"/>
    </row>
    <row r="4" spans="1:11" ht="15" customHeight="1" x14ac:dyDescent="0.25">
      <c r="A4" s="2"/>
      <c r="B4" s="2"/>
      <c r="C4" s="2"/>
      <c r="D4" s="2"/>
      <c r="E4" s="2"/>
      <c r="F4" s="2"/>
      <c r="G4" s="2"/>
    </row>
    <row r="5" spans="1:11" ht="15" customHeight="1" x14ac:dyDescent="0.25">
      <c r="A5" s="2"/>
      <c r="B5" s="2"/>
      <c r="C5" s="2"/>
      <c r="D5" s="2"/>
      <c r="E5" s="2"/>
      <c r="F5" s="2"/>
      <c r="G5" s="2"/>
    </row>
    <row r="6" spans="1:11" ht="15" customHeight="1" x14ac:dyDescent="0.25">
      <c r="A6" s="2"/>
      <c r="B6" s="2"/>
      <c r="C6" s="2"/>
      <c r="D6" s="2"/>
      <c r="E6" s="2"/>
      <c r="F6" s="2"/>
      <c r="G6" s="2"/>
    </row>
    <row r="7" spans="1:11" ht="15" customHeight="1" x14ac:dyDescent="0.25">
      <c r="A7" s="2"/>
      <c r="B7" s="2"/>
      <c r="C7" s="2"/>
      <c r="D7" s="2"/>
      <c r="E7" s="2"/>
      <c r="F7" s="2"/>
      <c r="G7" s="2"/>
    </row>
    <row r="8" spans="1:11" ht="15" customHeight="1" x14ac:dyDescent="0.25">
      <c r="A8" s="2"/>
      <c r="B8" s="3"/>
      <c r="C8" s="4"/>
      <c r="D8" s="2"/>
      <c r="E8" s="4"/>
      <c r="F8" s="4"/>
      <c r="G8" s="4"/>
    </row>
    <row r="9" spans="1:11" ht="12" customHeight="1" x14ac:dyDescent="0.25">
      <c r="A9" s="5"/>
      <c r="B9" s="6" t="s">
        <v>0</v>
      </c>
      <c r="C9" s="7" t="s">
        <v>1</v>
      </c>
      <c r="D9" s="8"/>
      <c r="E9" s="120" t="s">
        <v>2</v>
      </c>
      <c r="F9" s="121"/>
      <c r="G9" s="9">
        <v>20000</v>
      </c>
    </row>
    <row r="10" spans="1:11" ht="38.25" customHeight="1" x14ac:dyDescent="0.25">
      <c r="A10" s="5"/>
      <c r="B10" s="10" t="s">
        <v>3</v>
      </c>
      <c r="C10" s="116" t="s">
        <v>4</v>
      </c>
      <c r="D10" s="11"/>
      <c r="E10" s="122" t="s">
        <v>5</v>
      </c>
      <c r="F10" s="123"/>
      <c r="G10" s="12" t="s">
        <v>6</v>
      </c>
      <c r="K10" s="1" t="s">
        <v>7</v>
      </c>
    </row>
    <row r="11" spans="1:11" ht="18" customHeight="1" x14ac:dyDescent="0.25">
      <c r="A11" s="5"/>
      <c r="B11" s="10" t="s">
        <v>8</v>
      </c>
      <c r="C11" s="12" t="s">
        <v>9</v>
      </c>
      <c r="D11" s="11"/>
      <c r="E11" s="122" t="s">
        <v>10</v>
      </c>
      <c r="F11" s="123"/>
      <c r="G11" s="13">
        <v>600</v>
      </c>
    </row>
    <row r="12" spans="1:11" ht="11.25" customHeight="1" x14ac:dyDescent="0.25">
      <c r="A12" s="5"/>
      <c r="B12" s="10" t="s">
        <v>11</v>
      </c>
      <c r="C12" s="14" t="s">
        <v>12</v>
      </c>
      <c r="D12" s="11"/>
      <c r="E12" s="102" t="s">
        <v>13</v>
      </c>
      <c r="F12" s="103"/>
      <c r="G12" s="15">
        <f>(G9*G11)</f>
        <v>12000000</v>
      </c>
    </row>
    <row r="13" spans="1:11" ht="11.25" customHeight="1" x14ac:dyDescent="0.25">
      <c r="A13" s="5"/>
      <c r="B13" s="10" t="s">
        <v>14</v>
      </c>
      <c r="C13" s="12" t="s">
        <v>15</v>
      </c>
      <c r="D13" s="11"/>
      <c r="E13" s="122" t="s">
        <v>16</v>
      </c>
      <c r="F13" s="123"/>
      <c r="G13" s="12" t="s">
        <v>17</v>
      </c>
    </row>
    <row r="14" spans="1:11" ht="13.5" customHeight="1" x14ac:dyDescent="0.25">
      <c r="A14" s="5"/>
      <c r="B14" s="10" t="s">
        <v>18</v>
      </c>
      <c r="C14" s="12" t="s">
        <v>19</v>
      </c>
      <c r="D14" s="11"/>
      <c r="E14" s="122" t="s">
        <v>20</v>
      </c>
      <c r="F14" s="123"/>
      <c r="G14" s="12" t="s">
        <v>21</v>
      </c>
    </row>
    <row r="15" spans="1:11" ht="25.5" customHeight="1" x14ac:dyDescent="0.25">
      <c r="A15" s="5"/>
      <c r="B15" s="10" t="s">
        <v>22</v>
      </c>
      <c r="C15" s="16">
        <v>44736</v>
      </c>
      <c r="D15" s="11"/>
      <c r="E15" s="124" t="s">
        <v>23</v>
      </c>
      <c r="F15" s="125"/>
      <c r="G15" s="14" t="s">
        <v>24</v>
      </c>
    </row>
    <row r="16" spans="1:11" ht="12" customHeight="1" x14ac:dyDescent="0.25">
      <c r="A16" s="2"/>
      <c r="B16" s="17"/>
      <c r="C16" s="18"/>
      <c r="D16" s="19"/>
      <c r="E16" s="20"/>
      <c r="F16" s="20"/>
      <c r="G16" s="21"/>
    </row>
    <row r="17" spans="1:11" ht="12" customHeight="1" x14ac:dyDescent="0.25">
      <c r="A17" s="22"/>
      <c r="B17" s="118" t="s">
        <v>25</v>
      </c>
      <c r="C17" s="119"/>
      <c r="D17" s="119"/>
      <c r="E17" s="119"/>
      <c r="F17" s="119"/>
      <c r="G17" s="119"/>
    </row>
    <row r="18" spans="1:11" ht="12" customHeight="1" x14ac:dyDescent="0.25">
      <c r="A18" s="2"/>
      <c r="B18" s="23"/>
      <c r="C18" s="24"/>
      <c r="D18" s="24"/>
      <c r="E18" s="24"/>
      <c r="F18" s="25"/>
      <c r="G18" s="25"/>
      <c r="K18" s="1" t="s">
        <v>26</v>
      </c>
    </row>
    <row r="19" spans="1:11" ht="12" customHeight="1" x14ac:dyDescent="0.25">
      <c r="A19" s="5"/>
      <c r="B19" s="26" t="s">
        <v>27</v>
      </c>
      <c r="C19" s="27"/>
      <c r="D19" s="28"/>
      <c r="E19" s="28"/>
      <c r="F19" s="28"/>
      <c r="G19" s="28"/>
    </row>
    <row r="20" spans="1:11" ht="24" customHeight="1" x14ac:dyDescent="0.25">
      <c r="A20" s="22"/>
      <c r="B20" s="29" t="s">
        <v>28</v>
      </c>
      <c r="C20" s="29" t="s">
        <v>29</v>
      </c>
      <c r="D20" s="29" t="s">
        <v>30</v>
      </c>
      <c r="E20" s="29" t="s">
        <v>31</v>
      </c>
      <c r="F20" s="29" t="s">
        <v>32</v>
      </c>
      <c r="G20" s="29" t="s">
        <v>33</v>
      </c>
    </row>
    <row r="21" spans="1:11" ht="12.75" customHeight="1" x14ac:dyDescent="0.25">
      <c r="A21" s="22"/>
      <c r="B21" s="101" t="s">
        <v>34</v>
      </c>
      <c r="C21" s="30" t="s">
        <v>35</v>
      </c>
      <c r="D21" s="31">
        <v>30</v>
      </c>
      <c r="E21" s="101" t="s">
        <v>36</v>
      </c>
      <c r="F21" s="15">
        <v>20000</v>
      </c>
      <c r="G21" s="15">
        <f>(D21*F21)</f>
        <v>600000</v>
      </c>
    </row>
    <row r="22" spans="1:11" s="1" customFormat="1" ht="25.5" customHeight="1" x14ac:dyDescent="0.25">
      <c r="A22" s="22"/>
      <c r="B22" s="101" t="s">
        <v>37</v>
      </c>
      <c r="C22" s="30" t="s">
        <v>35</v>
      </c>
      <c r="D22" s="31">
        <v>15</v>
      </c>
      <c r="E22" s="101" t="s">
        <v>36</v>
      </c>
      <c r="F22" s="15">
        <v>20000</v>
      </c>
      <c r="G22" s="15">
        <f>(D22*F22)</f>
        <v>300000</v>
      </c>
    </row>
    <row r="23" spans="1:11" s="1" customFormat="1" ht="25.5" customHeight="1" x14ac:dyDescent="0.25">
      <c r="A23" s="22"/>
      <c r="B23" s="101" t="s">
        <v>38</v>
      </c>
      <c r="C23" s="30" t="s">
        <v>35</v>
      </c>
      <c r="D23" s="31">
        <v>2</v>
      </c>
      <c r="E23" s="101" t="s">
        <v>39</v>
      </c>
      <c r="F23" s="15">
        <v>20000</v>
      </c>
      <c r="G23" s="15">
        <f>+D23*F23</f>
        <v>40000</v>
      </c>
    </row>
    <row r="24" spans="1:11" s="1" customFormat="1" ht="25.5" customHeight="1" x14ac:dyDescent="0.25">
      <c r="A24" s="22"/>
      <c r="B24" s="101" t="s">
        <v>40</v>
      </c>
      <c r="C24" s="30"/>
      <c r="D24" s="31"/>
      <c r="E24" s="101" t="s">
        <v>39</v>
      </c>
      <c r="F24" s="15"/>
      <c r="G24" s="15"/>
    </row>
    <row r="25" spans="1:11" s="1" customFormat="1" ht="12.75" customHeight="1" x14ac:dyDescent="0.25">
      <c r="A25" s="22"/>
      <c r="B25" s="101" t="s">
        <v>41</v>
      </c>
      <c r="C25" s="30" t="s">
        <v>35</v>
      </c>
      <c r="D25" s="31">
        <v>8</v>
      </c>
      <c r="E25" s="101" t="s">
        <v>42</v>
      </c>
      <c r="F25" s="15">
        <v>150000</v>
      </c>
      <c r="G25" s="15">
        <f>(D25*F25)</f>
        <v>1200000</v>
      </c>
    </row>
    <row r="26" spans="1:11" s="1" customFormat="1" ht="12.75" customHeight="1" x14ac:dyDescent="0.25">
      <c r="A26" s="22"/>
      <c r="B26" s="101" t="s">
        <v>43</v>
      </c>
      <c r="C26" s="30" t="s">
        <v>35</v>
      </c>
      <c r="D26" s="31">
        <v>30</v>
      </c>
      <c r="E26" s="101" t="s">
        <v>44</v>
      </c>
      <c r="F26" s="15">
        <v>20000</v>
      </c>
      <c r="G26" s="15">
        <v>600000</v>
      </c>
    </row>
    <row r="27" spans="1:11" s="1" customFormat="1" ht="13.5" customHeight="1" x14ac:dyDescent="0.25">
      <c r="A27" s="22"/>
      <c r="B27" s="32" t="s">
        <v>45</v>
      </c>
      <c r="C27" s="33"/>
      <c r="D27" s="33"/>
      <c r="E27" s="33"/>
      <c r="F27" s="34"/>
      <c r="G27" s="35">
        <v>2740000</v>
      </c>
    </row>
    <row r="28" spans="1:11" s="1" customFormat="1" ht="12" customHeight="1" x14ac:dyDescent="0.25">
      <c r="A28" s="2"/>
      <c r="B28" s="23"/>
      <c r="C28" s="25"/>
      <c r="D28" s="25"/>
      <c r="E28" s="25"/>
      <c r="F28" s="36"/>
      <c r="G28" s="36"/>
    </row>
    <row r="29" spans="1:11" s="1" customFormat="1" ht="12" customHeight="1" x14ac:dyDescent="0.25">
      <c r="A29" s="5"/>
      <c r="B29" s="37" t="s">
        <v>46</v>
      </c>
      <c r="C29" s="38"/>
      <c r="D29" s="39"/>
      <c r="E29" s="39"/>
      <c r="F29" s="40"/>
      <c r="G29" s="40"/>
    </row>
    <row r="30" spans="1:11" s="1" customFormat="1" ht="24" customHeight="1" x14ac:dyDescent="0.25">
      <c r="A30" s="5"/>
      <c r="B30" s="41" t="s">
        <v>28</v>
      </c>
      <c r="C30" s="42" t="s">
        <v>29</v>
      </c>
      <c r="D30" s="42" t="s">
        <v>30</v>
      </c>
      <c r="E30" s="41" t="s">
        <v>31</v>
      </c>
      <c r="F30" s="42" t="s">
        <v>32</v>
      </c>
      <c r="G30" s="41" t="s">
        <v>33</v>
      </c>
    </row>
    <row r="31" spans="1:11" s="1" customFormat="1" ht="12" customHeight="1" x14ac:dyDescent="0.25">
      <c r="A31" s="5"/>
      <c r="B31" s="43"/>
      <c r="C31" s="44"/>
      <c r="D31" s="44"/>
      <c r="E31" s="44"/>
      <c r="F31" s="99"/>
      <c r="G31" s="99"/>
    </row>
    <row r="32" spans="1:11" s="1" customFormat="1" ht="12" customHeight="1" x14ac:dyDescent="0.25">
      <c r="A32" s="5"/>
      <c r="B32" s="45" t="s">
        <v>47</v>
      </c>
      <c r="C32" s="46"/>
      <c r="D32" s="46"/>
      <c r="E32" s="46"/>
      <c r="F32" s="47"/>
      <c r="G32" s="100">
        <f>SUM(G31)</f>
        <v>0</v>
      </c>
    </row>
    <row r="33" spans="1:11" s="1" customFormat="1" ht="12" customHeight="1" x14ac:dyDescent="0.25">
      <c r="A33" s="2"/>
      <c r="B33" s="48"/>
      <c r="C33" s="49"/>
      <c r="D33" s="49"/>
      <c r="E33" s="49"/>
      <c r="F33" s="50"/>
      <c r="G33" s="50"/>
    </row>
    <row r="34" spans="1:11" s="1" customFormat="1" ht="12" customHeight="1" x14ac:dyDescent="0.25">
      <c r="A34" s="5"/>
      <c r="B34" s="37" t="s">
        <v>48</v>
      </c>
      <c r="C34" s="38"/>
      <c r="D34" s="39"/>
      <c r="E34" s="39"/>
      <c r="F34" s="40"/>
      <c r="G34" s="40"/>
    </row>
    <row r="35" spans="1:11" s="1" customFormat="1" ht="24" customHeight="1" x14ac:dyDescent="0.25">
      <c r="A35" s="5"/>
      <c r="B35" s="51" t="s">
        <v>28</v>
      </c>
      <c r="C35" s="51" t="s">
        <v>29</v>
      </c>
      <c r="D35" s="51" t="s">
        <v>30</v>
      </c>
      <c r="E35" s="51" t="s">
        <v>31</v>
      </c>
      <c r="F35" s="52" t="s">
        <v>32</v>
      </c>
      <c r="G35" s="51" t="s">
        <v>33</v>
      </c>
    </row>
    <row r="36" spans="1:11" s="1" customFormat="1" ht="12.75" customHeight="1" x14ac:dyDescent="0.25">
      <c r="A36" s="22"/>
      <c r="B36" s="101" t="s">
        <v>49</v>
      </c>
      <c r="C36" s="30" t="s">
        <v>50</v>
      </c>
      <c r="D36" s="31">
        <v>0.125</v>
      </c>
      <c r="E36" s="14" t="s">
        <v>51</v>
      </c>
      <c r="F36" s="15">
        <v>360000</v>
      </c>
      <c r="G36" s="15">
        <f t="shared" ref="G36:G41" si="0">(D36*F36)</f>
        <v>45000</v>
      </c>
      <c r="I36" s="117"/>
    </row>
    <row r="37" spans="1:11" s="1" customFormat="1" ht="12.75" customHeight="1" x14ac:dyDescent="0.25">
      <c r="A37" s="22"/>
      <c r="B37" s="101" t="s">
        <v>52</v>
      </c>
      <c r="C37" s="30" t="s">
        <v>50</v>
      </c>
      <c r="D37" s="31">
        <v>0.125</v>
      </c>
      <c r="E37" s="14" t="s">
        <v>53</v>
      </c>
      <c r="F37" s="15">
        <v>280000</v>
      </c>
      <c r="G37" s="15">
        <f t="shared" si="0"/>
        <v>35000</v>
      </c>
    </row>
    <row r="38" spans="1:11" s="1" customFormat="1" ht="12.75" customHeight="1" x14ac:dyDescent="0.25">
      <c r="A38" s="22"/>
      <c r="B38" s="101" t="s">
        <v>54</v>
      </c>
      <c r="C38" s="30" t="s">
        <v>50</v>
      </c>
      <c r="D38" s="31">
        <v>0.125</v>
      </c>
      <c r="E38" s="14" t="s">
        <v>53</v>
      </c>
      <c r="F38" s="15">
        <v>280000</v>
      </c>
      <c r="G38" s="15">
        <f t="shared" si="0"/>
        <v>35000</v>
      </c>
    </row>
    <row r="39" spans="1:11" s="1" customFormat="1" ht="12.75" customHeight="1" x14ac:dyDescent="0.25">
      <c r="A39" s="22"/>
      <c r="B39" s="101" t="s">
        <v>55</v>
      </c>
      <c r="C39" s="30" t="s">
        <v>50</v>
      </c>
      <c r="D39" s="31">
        <v>0.125</v>
      </c>
      <c r="E39" s="14" t="s">
        <v>53</v>
      </c>
      <c r="F39" s="15">
        <v>240000</v>
      </c>
      <c r="G39" s="15">
        <f t="shared" si="0"/>
        <v>30000</v>
      </c>
    </row>
    <row r="40" spans="1:11" s="1" customFormat="1" ht="12.75" customHeight="1" x14ac:dyDescent="0.25">
      <c r="A40" s="22"/>
      <c r="B40" s="101" t="s">
        <v>56</v>
      </c>
      <c r="C40" s="30" t="s">
        <v>50</v>
      </c>
      <c r="D40" s="31">
        <v>0.2</v>
      </c>
      <c r="E40" s="14" t="s">
        <v>57</v>
      </c>
      <c r="F40" s="15">
        <v>50000</v>
      </c>
      <c r="G40" s="15">
        <f t="shared" si="0"/>
        <v>10000</v>
      </c>
    </row>
    <row r="41" spans="1:11" s="1" customFormat="1" ht="25.5" customHeight="1" x14ac:dyDescent="0.25">
      <c r="A41" s="22"/>
      <c r="B41" s="101" t="s">
        <v>58</v>
      </c>
      <c r="C41" s="30" t="s">
        <v>50</v>
      </c>
      <c r="D41" s="31">
        <v>0.2</v>
      </c>
      <c r="E41" s="14" t="s">
        <v>59</v>
      </c>
      <c r="F41" s="15">
        <v>125000</v>
      </c>
      <c r="G41" s="15">
        <f t="shared" si="0"/>
        <v>25000</v>
      </c>
    </row>
    <row r="42" spans="1:11" s="1" customFormat="1" ht="12.75" customHeight="1" x14ac:dyDescent="0.25">
      <c r="A42" s="5"/>
      <c r="B42" s="53" t="s">
        <v>60</v>
      </c>
      <c r="C42" s="54"/>
      <c r="D42" s="54"/>
      <c r="E42" s="54"/>
      <c r="F42" s="55"/>
      <c r="G42" s="157">
        <f>SUM(G36:G41)</f>
        <v>180000</v>
      </c>
    </row>
    <row r="43" spans="1:11" s="1" customFormat="1" ht="12" customHeight="1" x14ac:dyDescent="0.25">
      <c r="A43" s="2"/>
      <c r="B43" s="48"/>
      <c r="C43" s="49"/>
      <c r="D43" s="49"/>
      <c r="E43" s="49"/>
      <c r="F43" s="50"/>
      <c r="G43" s="50"/>
    </row>
    <row r="44" spans="1:11" s="1" customFormat="1" ht="12" customHeight="1" x14ac:dyDescent="0.25">
      <c r="A44" s="5"/>
      <c r="B44" s="37" t="s">
        <v>61</v>
      </c>
      <c r="C44" s="38"/>
      <c r="D44" s="39"/>
      <c r="E44" s="39"/>
      <c r="F44" s="40"/>
      <c r="G44" s="40"/>
    </row>
    <row r="45" spans="1:11" s="1" customFormat="1" ht="24" customHeight="1" x14ac:dyDescent="0.25">
      <c r="A45" s="5"/>
      <c r="B45" s="52" t="s">
        <v>62</v>
      </c>
      <c r="C45" s="52" t="s">
        <v>63</v>
      </c>
      <c r="D45" s="52" t="s">
        <v>64</v>
      </c>
      <c r="E45" s="52" t="s">
        <v>31</v>
      </c>
      <c r="F45" s="52" t="s">
        <v>32</v>
      </c>
      <c r="G45" s="52" t="s">
        <v>33</v>
      </c>
      <c r="K45" s="98"/>
    </row>
    <row r="46" spans="1:11" s="1" customFormat="1" ht="12.75" customHeight="1" x14ac:dyDescent="0.25">
      <c r="A46" s="22"/>
      <c r="B46" s="102" t="s">
        <v>65</v>
      </c>
      <c r="C46" s="56" t="s">
        <v>66</v>
      </c>
      <c r="D46" s="57">
        <v>25000</v>
      </c>
      <c r="E46" s="56" t="s">
        <v>67</v>
      </c>
      <c r="F46" s="58">
        <v>50</v>
      </c>
      <c r="G46" s="58">
        <f>(D46*F46)</f>
        <v>1250000</v>
      </c>
    </row>
    <row r="47" spans="1:11" s="1" customFormat="1" ht="12.75" customHeight="1" x14ac:dyDescent="0.25">
      <c r="A47" s="22"/>
      <c r="B47" s="59" t="s">
        <v>68</v>
      </c>
      <c r="C47" s="60"/>
      <c r="D47" s="103"/>
      <c r="E47" s="60" t="s">
        <v>67</v>
      </c>
      <c r="F47" s="58"/>
      <c r="G47" s="58"/>
    </row>
    <row r="48" spans="1:11" s="1" customFormat="1" ht="12.75" customHeight="1" x14ac:dyDescent="0.25">
      <c r="A48" s="22"/>
      <c r="B48" s="102" t="s">
        <v>69</v>
      </c>
      <c r="C48" s="56" t="s">
        <v>70</v>
      </c>
      <c r="D48" s="57">
        <v>400</v>
      </c>
      <c r="E48" s="56" t="s">
        <v>67</v>
      </c>
      <c r="F48" s="58">
        <v>1120</v>
      </c>
      <c r="G48" s="58">
        <f>(D48*F48)</f>
        <v>448000</v>
      </c>
    </row>
    <row r="49" spans="1:7" s="1" customFormat="1" ht="12.75" customHeight="1" x14ac:dyDescent="0.25">
      <c r="A49" s="22"/>
      <c r="B49" s="102" t="s">
        <v>71</v>
      </c>
      <c r="C49" s="56" t="s">
        <v>72</v>
      </c>
      <c r="D49" s="57">
        <v>500</v>
      </c>
      <c r="E49" s="56" t="s">
        <v>67</v>
      </c>
      <c r="F49" s="58">
        <v>1160</v>
      </c>
      <c r="G49" s="58">
        <f>(D49*F49)</f>
        <v>580000</v>
      </c>
    </row>
    <row r="50" spans="1:7" s="1" customFormat="1" ht="12.75" customHeight="1" x14ac:dyDescent="0.25">
      <c r="A50" s="22"/>
      <c r="B50" s="59" t="s">
        <v>73</v>
      </c>
      <c r="C50" s="60"/>
      <c r="D50" s="103"/>
      <c r="E50" s="60"/>
      <c r="F50" s="58"/>
      <c r="G50" s="58"/>
    </row>
    <row r="51" spans="1:7" s="1" customFormat="1" ht="12.75" customHeight="1" x14ac:dyDescent="0.25">
      <c r="A51" s="22"/>
      <c r="B51" s="102" t="s">
        <v>74</v>
      </c>
      <c r="C51" s="56" t="s">
        <v>75</v>
      </c>
      <c r="D51" s="57">
        <v>4</v>
      </c>
      <c r="E51" s="56" t="s">
        <v>67</v>
      </c>
      <c r="F51" s="58">
        <v>6516</v>
      </c>
      <c r="G51" s="58">
        <f>(D51*F51)</f>
        <v>26064</v>
      </c>
    </row>
    <row r="52" spans="1:7" s="1" customFormat="1" ht="12.75" customHeight="1" x14ac:dyDescent="0.25">
      <c r="A52" s="22"/>
      <c r="B52" s="59" t="s">
        <v>76</v>
      </c>
      <c r="C52" s="60"/>
      <c r="D52" s="103"/>
      <c r="E52" s="60"/>
      <c r="F52" s="58"/>
      <c r="G52" s="58"/>
    </row>
    <row r="53" spans="1:7" s="1" customFormat="1" ht="12.75" customHeight="1" x14ac:dyDescent="0.25">
      <c r="A53" s="22"/>
      <c r="B53" s="104" t="s">
        <v>77</v>
      </c>
      <c r="C53" s="105" t="s">
        <v>75</v>
      </c>
      <c r="D53" s="106">
        <v>4</v>
      </c>
      <c r="E53" s="105" t="s">
        <v>78</v>
      </c>
      <c r="F53" s="107">
        <v>3318</v>
      </c>
      <c r="G53" s="107">
        <f>(D53*F53)</f>
        <v>13272</v>
      </c>
    </row>
    <row r="54" spans="1:7" s="1" customFormat="1" ht="12.75" customHeight="1" x14ac:dyDescent="0.25">
      <c r="A54" s="73"/>
      <c r="B54" s="115" t="s">
        <v>79</v>
      </c>
      <c r="C54" s="112"/>
      <c r="D54" s="113"/>
      <c r="E54" s="112"/>
      <c r="F54" s="114"/>
      <c r="G54" s="114"/>
    </row>
    <row r="55" spans="1:7" s="1" customFormat="1" ht="13.5" customHeight="1" x14ac:dyDescent="0.25">
      <c r="A55" s="5"/>
      <c r="B55" s="108" t="s">
        <v>80</v>
      </c>
      <c r="C55" s="109"/>
      <c r="D55" s="109"/>
      <c r="E55" s="109"/>
      <c r="F55" s="110"/>
      <c r="G55" s="111">
        <f>SUM(G46:G53)</f>
        <v>2317336</v>
      </c>
    </row>
    <row r="56" spans="1:7" s="1" customFormat="1" ht="12" customHeight="1" x14ac:dyDescent="0.25">
      <c r="A56" s="2"/>
      <c r="B56" s="48"/>
      <c r="C56" s="49"/>
      <c r="D56" s="49"/>
      <c r="E56" s="61"/>
      <c r="F56" s="50"/>
      <c r="G56" s="50"/>
    </row>
    <row r="57" spans="1:7" s="1" customFormat="1" ht="12" customHeight="1" x14ac:dyDescent="0.25">
      <c r="A57" s="5"/>
      <c r="B57" s="37" t="s">
        <v>81</v>
      </c>
      <c r="C57" s="38"/>
      <c r="D57" s="39"/>
      <c r="E57" s="39"/>
      <c r="F57" s="40"/>
      <c r="G57" s="40"/>
    </row>
    <row r="58" spans="1:7" s="1" customFormat="1" ht="24" customHeight="1" x14ac:dyDescent="0.25">
      <c r="A58" s="5"/>
      <c r="B58" s="51" t="s">
        <v>82</v>
      </c>
      <c r="C58" s="52" t="s">
        <v>63</v>
      </c>
      <c r="D58" s="52" t="s">
        <v>64</v>
      </c>
      <c r="E58" s="51" t="s">
        <v>31</v>
      </c>
      <c r="F58" s="52" t="s">
        <v>32</v>
      </c>
      <c r="G58" s="51" t="s">
        <v>33</v>
      </c>
    </row>
    <row r="59" spans="1:7" s="1" customFormat="1" ht="12.75" customHeight="1" x14ac:dyDescent="0.25">
      <c r="A59" s="22"/>
      <c r="B59" s="101" t="s">
        <v>83</v>
      </c>
      <c r="C59" s="56" t="s">
        <v>72</v>
      </c>
      <c r="D59" s="58">
        <v>20</v>
      </c>
      <c r="E59" s="30" t="s">
        <v>84</v>
      </c>
      <c r="F59" s="62">
        <v>20000</v>
      </c>
      <c r="G59" s="58">
        <f>(D59*F59)</f>
        <v>400000</v>
      </c>
    </row>
    <row r="60" spans="1:7" s="1" customFormat="1" ht="13.5" customHeight="1" x14ac:dyDescent="0.25">
      <c r="A60" s="5"/>
      <c r="B60" s="63" t="s">
        <v>85</v>
      </c>
      <c r="C60" s="64"/>
      <c r="D60" s="64"/>
      <c r="E60" s="64"/>
      <c r="F60" s="65"/>
      <c r="G60" s="66">
        <f>SUM(G59)</f>
        <v>400000</v>
      </c>
    </row>
    <row r="61" spans="1:7" s="1" customFormat="1" ht="12" customHeight="1" x14ac:dyDescent="0.25">
      <c r="A61" s="2"/>
      <c r="B61" s="76"/>
      <c r="C61" s="76"/>
      <c r="D61" s="76"/>
      <c r="E61" s="76"/>
      <c r="F61" s="77"/>
      <c r="G61" s="77"/>
    </row>
    <row r="62" spans="1:7" s="1" customFormat="1" ht="12" customHeight="1" x14ac:dyDescent="0.25">
      <c r="A62" s="73"/>
      <c r="B62" s="78" t="s">
        <v>86</v>
      </c>
      <c r="C62" s="79"/>
      <c r="D62" s="79"/>
      <c r="E62" s="79"/>
      <c r="F62" s="79"/>
      <c r="G62" s="80">
        <f>G27+G32+G42+G55+G60</f>
        <v>5637336</v>
      </c>
    </row>
    <row r="63" spans="1:7" s="1" customFormat="1" ht="12" customHeight="1" x14ac:dyDescent="0.25">
      <c r="A63" s="73"/>
      <c r="B63" s="81" t="s">
        <v>87</v>
      </c>
      <c r="C63" s="68"/>
      <c r="D63" s="68"/>
      <c r="E63" s="68"/>
      <c r="F63" s="68"/>
      <c r="G63" s="82">
        <f>G62*0.05</f>
        <v>281866.8</v>
      </c>
    </row>
    <row r="64" spans="1:7" s="1" customFormat="1" ht="12" customHeight="1" x14ac:dyDescent="0.25">
      <c r="A64" s="73"/>
      <c r="B64" s="83" t="s">
        <v>88</v>
      </c>
      <c r="C64" s="67"/>
      <c r="D64" s="67"/>
      <c r="E64" s="67"/>
      <c r="F64" s="67"/>
      <c r="G64" s="84">
        <f>G63+G62</f>
        <v>5919202.7999999998</v>
      </c>
    </row>
    <row r="65" spans="1:11" s="1" customFormat="1" ht="12" customHeight="1" x14ac:dyDescent="0.25">
      <c r="A65" s="73"/>
      <c r="B65" s="81" t="s">
        <v>89</v>
      </c>
      <c r="C65" s="68"/>
      <c r="D65" s="68"/>
      <c r="E65" s="68"/>
      <c r="F65" s="68"/>
      <c r="G65" s="82">
        <f>G12</f>
        <v>12000000</v>
      </c>
    </row>
    <row r="66" spans="1:11" s="1" customFormat="1" ht="12" customHeight="1" x14ac:dyDescent="0.25">
      <c r="A66" s="73"/>
      <c r="B66" s="85" t="s">
        <v>90</v>
      </c>
      <c r="C66" s="86"/>
      <c r="D66" s="86"/>
      <c r="E66" s="86"/>
      <c r="F66" s="86"/>
      <c r="G66" s="87">
        <f>G65-G64</f>
        <v>6080797.2000000002</v>
      </c>
    </row>
    <row r="67" spans="1:11" s="1" customFormat="1" ht="12" customHeight="1" x14ac:dyDescent="0.25">
      <c r="A67" s="73"/>
      <c r="B67" s="74" t="s">
        <v>91</v>
      </c>
      <c r="C67" s="75"/>
      <c r="D67" s="75"/>
      <c r="E67" s="75"/>
      <c r="F67" s="75"/>
      <c r="G67" s="70"/>
    </row>
    <row r="68" spans="1:11" s="1" customFormat="1" ht="12.75" customHeight="1" thickBot="1" x14ac:dyDescent="0.3">
      <c r="A68" s="73"/>
      <c r="B68" s="88"/>
      <c r="C68" s="75"/>
      <c r="D68" s="75"/>
      <c r="E68" s="75"/>
      <c r="F68" s="75"/>
      <c r="G68" s="70"/>
    </row>
    <row r="69" spans="1:11" s="1" customFormat="1" ht="12" customHeight="1" x14ac:dyDescent="0.25">
      <c r="A69" s="73"/>
      <c r="B69" s="90" t="s">
        <v>92</v>
      </c>
      <c r="C69" s="91"/>
      <c r="D69" s="91"/>
      <c r="E69" s="91"/>
      <c r="F69" s="92"/>
      <c r="G69" s="70"/>
    </row>
    <row r="70" spans="1:11" s="1" customFormat="1" ht="12" customHeight="1" x14ac:dyDescent="0.25">
      <c r="A70" s="73"/>
      <c r="B70" s="93" t="s">
        <v>93</v>
      </c>
      <c r="C70" s="72"/>
      <c r="D70" s="72"/>
      <c r="E70" s="72"/>
      <c r="F70" s="94"/>
      <c r="G70" s="70"/>
    </row>
    <row r="71" spans="1:11" s="1" customFormat="1" ht="12" customHeight="1" x14ac:dyDescent="0.25">
      <c r="A71" s="73"/>
      <c r="B71" s="93" t="s">
        <v>94</v>
      </c>
      <c r="C71" s="72"/>
      <c r="D71" s="72"/>
      <c r="E71" s="72"/>
      <c r="F71" s="94"/>
      <c r="G71" s="70"/>
    </row>
    <row r="72" spans="1:11" s="1" customFormat="1" ht="12" customHeight="1" x14ac:dyDescent="0.25">
      <c r="A72" s="73"/>
      <c r="B72" s="93" t="s">
        <v>95</v>
      </c>
      <c r="C72" s="72"/>
      <c r="D72" s="72"/>
      <c r="E72" s="72"/>
      <c r="F72" s="94"/>
      <c r="G72" s="70"/>
    </row>
    <row r="73" spans="1:11" s="1" customFormat="1" ht="12" customHeight="1" x14ac:dyDescent="0.25">
      <c r="A73" s="73"/>
      <c r="B73" s="93" t="s">
        <v>96</v>
      </c>
      <c r="C73" s="72"/>
      <c r="D73" s="72"/>
      <c r="E73" s="72"/>
      <c r="F73" s="94"/>
      <c r="G73" s="70"/>
    </row>
    <row r="74" spans="1:11" s="1" customFormat="1" ht="12" customHeight="1" x14ac:dyDescent="0.25">
      <c r="A74" s="73"/>
      <c r="B74" s="93" t="s">
        <v>97</v>
      </c>
      <c r="C74" s="72"/>
      <c r="D74" s="72"/>
      <c r="E74" s="72"/>
      <c r="F74" s="94"/>
      <c r="G74" s="70"/>
    </row>
    <row r="75" spans="1:11" s="1" customFormat="1" ht="12.75" customHeight="1" thickBot="1" x14ac:dyDescent="0.3">
      <c r="A75" s="73"/>
      <c r="B75" s="95" t="s">
        <v>98</v>
      </c>
      <c r="C75" s="96"/>
      <c r="D75" s="96"/>
      <c r="E75" s="96"/>
      <c r="F75" s="97"/>
      <c r="G75" s="70"/>
    </row>
    <row r="76" spans="1:11" s="1" customFormat="1" ht="12.75" customHeight="1" x14ac:dyDescent="0.25">
      <c r="A76" s="73"/>
      <c r="B76" s="89"/>
      <c r="C76" s="72"/>
      <c r="D76" s="72"/>
      <c r="E76" s="72"/>
      <c r="F76" s="72"/>
      <c r="G76" s="70"/>
    </row>
    <row r="77" spans="1:11" s="1" customFormat="1" ht="15" customHeight="1" thickBot="1" x14ac:dyDescent="0.3">
      <c r="A77" s="73"/>
      <c r="B77" s="126" t="s">
        <v>99</v>
      </c>
      <c r="C77" s="127"/>
      <c r="D77" s="128"/>
      <c r="E77" s="129"/>
      <c r="F77" s="129"/>
      <c r="G77" s="70"/>
      <c r="H77" s="130"/>
      <c r="I77" s="130"/>
      <c r="J77" s="130"/>
      <c r="K77" s="130"/>
    </row>
    <row r="78" spans="1:11" s="1" customFormat="1" ht="12" customHeight="1" x14ac:dyDescent="0.25">
      <c r="A78" s="73"/>
      <c r="B78" s="131" t="s">
        <v>82</v>
      </c>
      <c r="C78" s="132" t="s">
        <v>100</v>
      </c>
      <c r="D78" s="133" t="s">
        <v>101</v>
      </c>
      <c r="E78" s="129"/>
      <c r="F78" s="129"/>
      <c r="G78" s="70"/>
      <c r="H78" s="130"/>
      <c r="I78" s="130"/>
      <c r="J78" s="130"/>
      <c r="K78" s="130"/>
    </row>
    <row r="79" spans="1:11" s="1" customFormat="1" ht="12" customHeight="1" x14ac:dyDescent="0.25">
      <c r="A79" s="73"/>
      <c r="B79" s="134" t="s">
        <v>102</v>
      </c>
      <c r="C79" s="135">
        <f>G27</f>
        <v>2740000</v>
      </c>
      <c r="D79" s="136">
        <f>(C79/C85)</f>
        <v>0.46290017297599606</v>
      </c>
      <c r="E79" s="129"/>
      <c r="F79" s="129"/>
      <c r="G79" s="70"/>
      <c r="H79" s="130"/>
      <c r="I79" s="130"/>
      <c r="J79" s="130"/>
      <c r="K79" s="130"/>
    </row>
    <row r="80" spans="1:11" s="1" customFormat="1" ht="12" customHeight="1" x14ac:dyDescent="0.25">
      <c r="A80" s="73"/>
      <c r="B80" s="134" t="s">
        <v>103</v>
      </c>
      <c r="C80" s="135">
        <f>G32</f>
        <v>0</v>
      </c>
      <c r="D80" s="136">
        <v>0</v>
      </c>
      <c r="E80" s="129"/>
      <c r="F80" s="129"/>
      <c r="G80" s="70"/>
      <c r="H80" s="130"/>
      <c r="I80" s="130"/>
      <c r="J80" s="130"/>
      <c r="K80" s="130"/>
    </row>
    <row r="81" spans="1:11" s="1" customFormat="1" ht="12" customHeight="1" x14ac:dyDescent="0.25">
      <c r="A81" s="73"/>
      <c r="B81" s="134" t="s">
        <v>104</v>
      </c>
      <c r="C81" s="135">
        <f>G42</f>
        <v>180000</v>
      </c>
      <c r="D81" s="136">
        <f>(C81/C85)</f>
        <v>3.0409500414481493E-2</v>
      </c>
      <c r="E81" s="129"/>
      <c r="F81" s="129"/>
      <c r="G81" s="70"/>
      <c r="H81" s="130"/>
      <c r="I81" s="130"/>
      <c r="J81" s="130"/>
      <c r="K81" s="130"/>
    </row>
    <row r="82" spans="1:11" s="1" customFormat="1" ht="12" customHeight="1" x14ac:dyDescent="0.25">
      <c r="A82" s="73"/>
      <c r="B82" s="134" t="s">
        <v>62</v>
      </c>
      <c r="C82" s="135">
        <f>G55</f>
        <v>2317336</v>
      </c>
      <c r="D82" s="136">
        <f>(C82/C85)</f>
        <v>0.39149461140273822</v>
      </c>
      <c r="E82" s="129"/>
      <c r="F82" s="129"/>
      <c r="G82" s="70"/>
      <c r="H82" s="130"/>
      <c r="I82" s="130"/>
      <c r="J82" s="130"/>
      <c r="K82" s="130"/>
    </row>
    <row r="83" spans="1:11" s="1" customFormat="1" ht="12" customHeight="1" x14ac:dyDescent="0.25">
      <c r="A83" s="73"/>
      <c r="B83" s="134" t="s">
        <v>105</v>
      </c>
      <c r="C83" s="137">
        <f>G60</f>
        <v>400000</v>
      </c>
      <c r="D83" s="136">
        <f>(C83/C85)</f>
        <v>6.7576667587736644E-2</v>
      </c>
      <c r="E83" s="138"/>
      <c r="F83" s="138"/>
      <c r="G83" s="70"/>
      <c r="H83" s="130"/>
      <c r="I83" s="130"/>
      <c r="J83" s="130"/>
      <c r="K83" s="130"/>
    </row>
    <row r="84" spans="1:11" s="1" customFormat="1" ht="12" customHeight="1" x14ac:dyDescent="0.25">
      <c r="A84" s="73"/>
      <c r="B84" s="134" t="s">
        <v>106</v>
      </c>
      <c r="C84" s="137">
        <f>G63</f>
        <v>281866.8</v>
      </c>
      <c r="D84" s="136">
        <f>(C84/C85)</f>
        <v>4.7619047619047616E-2</v>
      </c>
      <c r="E84" s="138"/>
      <c r="F84" s="138"/>
      <c r="G84" s="70"/>
      <c r="H84" s="130"/>
      <c r="I84" s="130"/>
      <c r="J84" s="130"/>
      <c r="K84" s="130"/>
    </row>
    <row r="85" spans="1:11" s="1" customFormat="1" ht="12.75" customHeight="1" thickBot="1" x14ac:dyDescent="0.3">
      <c r="A85" s="73"/>
      <c r="B85" s="139" t="s">
        <v>107</v>
      </c>
      <c r="C85" s="140">
        <f>SUM(C79:C84)</f>
        <v>5919202.7999999998</v>
      </c>
      <c r="D85" s="141">
        <f>SUM(D79:D84)</f>
        <v>1</v>
      </c>
      <c r="E85" s="138"/>
      <c r="F85" s="138"/>
      <c r="G85" s="70"/>
      <c r="H85" s="130"/>
      <c r="I85" s="130"/>
      <c r="J85" s="130"/>
      <c r="K85" s="130"/>
    </row>
    <row r="86" spans="1:11" s="1" customFormat="1" ht="12" customHeight="1" x14ac:dyDescent="0.25">
      <c r="A86" s="73"/>
      <c r="B86" s="142"/>
      <c r="C86" s="143"/>
      <c r="D86" s="143"/>
      <c r="E86" s="143"/>
      <c r="F86" s="143"/>
      <c r="G86" s="70"/>
      <c r="H86" s="130"/>
      <c r="I86" s="130"/>
      <c r="J86" s="130"/>
      <c r="K86" s="130"/>
    </row>
    <row r="87" spans="1:11" s="1" customFormat="1" ht="12.75" customHeight="1" x14ac:dyDescent="0.25">
      <c r="A87" s="73"/>
      <c r="B87" s="144"/>
      <c r="C87" s="143"/>
      <c r="D87" s="143"/>
      <c r="E87" s="143"/>
      <c r="F87" s="143"/>
      <c r="G87" s="70"/>
      <c r="H87" s="130"/>
      <c r="I87" s="130"/>
      <c r="J87" s="130"/>
      <c r="K87" s="130"/>
    </row>
    <row r="88" spans="1:11" s="1" customFormat="1" ht="12" customHeight="1" thickBot="1" x14ac:dyDescent="0.3">
      <c r="A88" s="69"/>
      <c r="B88" s="145"/>
      <c r="C88" s="146" t="s">
        <v>108</v>
      </c>
      <c r="D88" s="147"/>
      <c r="E88" s="148"/>
      <c r="F88" s="149"/>
      <c r="G88" s="70"/>
      <c r="H88" s="130"/>
      <c r="I88" s="130"/>
      <c r="J88" s="130"/>
      <c r="K88" s="130"/>
    </row>
    <row r="89" spans="1:11" s="1" customFormat="1" ht="12" customHeight="1" x14ac:dyDescent="0.25">
      <c r="A89" s="73"/>
      <c r="B89" s="150" t="s">
        <v>109</v>
      </c>
      <c r="C89" s="151">
        <v>18000</v>
      </c>
      <c r="D89" s="151">
        <v>20000</v>
      </c>
      <c r="E89" s="152">
        <v>21000</v>
      </c>
      <c r="F89" s="153"/>
      <c r="G89" s="71"/>
      <c r="H89" s="130"/>
      <c r="I89" s="130"/>
      <c r="J89" s="130"/>
      <c r="K89" s="130"/>
    </row>
    <row r="90" spans="1:11" s="1" customFormat="1" ht="12.75" customHeight="1" thickBot="1" x14ac:dyDescent="0.3">
      <c r="A90" s="73"/>
      <c r="B90" s="139" t="s">
        <v>110</v>
      </c>
      <c r="C90" s="140">
        <f>(G64/C89)</f>
        <v>328.84460000000001</v>
      </c>
      <c r="D90" s="140">
        <f>(G64/D89)</f>
        <v>295.96013999999997</v>
      </c>
      <c r="E90" s="154">
        <f>(G64/E89)</f>
        <v>281.86680000000001</v>
      </c>
      <c r="F90" s="153"/>
      <c r="G90" s="71"/>
      <c r="H90" s="130"/>
      <c r="I90" s="130"/>
      <c r="J90" s="130"/>
      <c r="K90" s="130"/>
    </row>
    <row r="91" spans="1:11" s="1" customFormat="1" ht="15.6" customHeight="1" x14ac:dyDescent="0.25">
      <c r="A91" s="73"/>
      <c r="B91" s="155" t="s">
        <v>111</v>
      </c>
      <c r="C91" s="156"/>
      <c r="D91" s="156"/>
      <c r="E91" s="156"/>
      <c r="F91" s="156"/>
      <c r="G91" s="156"/>
      <c r="H91" s="130"/>
      <c r="I91" s="130"/>
      <c r="J91" s="130"/>
      <c r="K91" s="130"/>
    </row>
    <row r="92" spans="1:11" ht="11.25" customHeight="1" x14ac:dyDescent="0.25">
      <c r="B92" s="130"/>
      <c r="C92" s="130"/>
      <c r="D92" s="130"/>
      <c r="E92" s="130"/>
      <c r="F92" s="130"/>
      <c r="G92" s="130"/>
      <c r="H92" s="130"/>
      <c r="I92" s="130"/>
      <c r="J92" s="130"/>
      <c r="K92" s="130"/>
    </row>
    <row r="93" spans="1:11" ht="11.25" customHeight="1" x14ac:dyDescent="0.25">
      <c r="B93" s="130"/>
      <c r="C93" s="130"/>
      <c r="D93" s="130"/>
      <c r="E93" s="130"/>
      <c r="F93" s="130"/>
      <c r="G93" s="130"/>
      <c r="H93" s="130"/>
      <c r="I93" s="130"/>
      <c r="J93" s="130"/>
      <c r="K93" s="130"/>
    </row>
    <row r="94" spans="1:11" ht="11.25" customHeight="1" x14ac:dyDescent="0.25">
      <c r="B94" s="130"/>
      <c r="C94" s="130"/>
      <c r="D94" s="130"/>
      <c r="E94" s="130"/>
      <c r="F94" s="130"/>
      <c r="G94" s="130"/>
      <c r="H94" s="130"/>
      <c r="I94" s="130"/>
      <c r="J94" s="130"/>
      <c r="K94" s="130"/>
    </row>
    <row r="95" spans="1:11" ht="11.25" customHeight="1" x14ac:dyDescent="0.25">
      <c r="B95" s="130"/>
      <c r="C95" s="130"/>
      <c r="D95" s="130"/>
      <c r="E95" s="130"/>
      <c r="F95" s="130"/>
      <c r="G95" s="130"/>
      <c r="H95" s="130"/>
      <c r="I95" s="130"/>
      <c r="J95" s="130"/>
      <c r="K95" s="130"/>
    </row>
    <row r="96" spans="1:11" ht="11.25" customHeight="1" x14ac:dyDescent="0.25">
      <c r="B96" s="130"/>
      <c r="C96" s="130"/>
      <c r="D96" s="130"/>
      <c r="E96" s="130"/>
      <c r="F96" s="130"/>
      <c r="G96" s="130"/>
      <c r="H96" s="130"/>
      <c r="I96" s="130"/>
      <c r="J96" s="130"/>
      <c r="K96" s="130"/>
    </row>
    <row r="97" spans="2:11" ht="11.25" customHeight="1" x14ac:dyDescent="0.25">
      <c r="B97" s="130"/>
      <c r="C97" s="130"/>
      <c r="D97" s="130"/>
      <c r="E97" s="130"/>
      <c r="F97" s="130"/>
      <c r="G97" s="130"/>
      <c r="H97" s="130"/>
      <c r="I97" s="130"/>
      <c r="J97" s="130"/>
      <c r="K97" s="130"/>
    </row>
    <row r="98" spans="2:11" ht="11.25" customHeight="1" x14ac:dyDescent="0.25">
      <c r="B98" s="130"/>
      <c r="C98" s="130"/>
      <c r="D98" s="130"/>
      <c r="E98" s="130"/>
      <c r="F98" s="130"/>
      <c r="G98" s="130"/>
      <c r="H98" s="130"/>
      <c r="I98" s="130"/>
      <c r="J98" s="130"/>
      <c r="K98" s="130"/>
    </row>
    <row r="99" spans="2:11" ht="11.25" customHeight="1" x14ac:dyDescent="0.25">
      <c r="B99" s="130"/>
      <c r="C99" s="130"/>
      <c r="D99" s="130"/>
      <c r="E99" s="130"/>
      <c r="F99" s="130"/>
      <c r="G99" s="130"/>
      <c r="H99" s="130"/>
      <c r="I99" s="130"/>
      <c r="J99" s="130"/>
      <c r="K99" s="130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Julio Cofre</cp:lastModifiedBy>
  <cp:revision/>
  <dcterms:created xsi:type="dcterms:W3CDTF">2020-11-27T12:49:26Z</dcterms:created>
  <dcterms:modified xsi:type="dcterms:W3CDTF">2022-06-21T12:34:29Z</dcterms:modified>
  <cp:category/>
  <cp:contentStatus/>
</cp:coreProperties>
</file>