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Combarbala\"/>
    </mc:Choice>
  </mc:AlternateContent>
  <xr:revisionPtr revIDLastSave="36" documentId="11_208EADAFB452394F7BC230086E62E3A313D7D7C5" xr6:coauthVersionLast="47" xr6:coauthVersionMax="47" xr10:uidLastSave="{C4C747D9-D44F-489C-A4F5-A8D648EFAFE9}"/>
  <bookViews>
    <workbookView xWindow="0" yWindow="0" windowWidth="23040" windowHeight="9090" xr2:uid="{00000000-000D-0000-FFFF-FFFF00000000}"/>
  </bookViews>
  <sheets>
    <sheet name="Queso de Cabra" sheetId="1" r:id="rId1"/>
  </sheets>
  <definedNames>
    <definedName name="_xlnm.Print_Area" localSheetId="0">'Queso de Cabra'!$B$2:$G$75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27" i="1"/>
  <c r="G44" i="1" l="1"/>
  <c r="G37" i="1" l="1"/>
  <c r="D73" i="1" l="1"/>
  <c r="G12" i="1"/>
  <c r="C65" i="1"/>
  <c r="G38" i="1"/>
  <c r="G36" i="1"/>
  <c r="G21" i="1"/>
  <c r="G22" i="1" s="1"/>
  <c r="G39" i="1" l="1"/>
  <c r="C66" i="1" s="1"/>
  <c r="C63" i="1"/>
  <c r="C67" i="1"/>
  <c r="C64" i="1" l="1"/>
  <c r="G49" i="1"/>
  <c r="G46" i="1" l="1"/>
  <c r="G47" i="1" s="1"/>
  <c r="C68" i="1" s="1"/>
  <c r="G48" i="1" l="1"/>
  <c r="D74" i="1" s="1"/>
  <c r="C69" i="1"/>
  <c r="D63" i="1" s="1"/>
  <c r="C74" i="1" l="1"/>
  <c r="E74" i="1"/>
  <c r="G50" i="1"/>
  <c r="D68" i="1"/>
  <c r="D66" i="1"/>
  <c r="D67" i="1"/>
  <c r="D65" i="1"/>
  <c r="D69" i="1" l="1"/>
</calcChain>
</file>

<file path=xl/sharedStrings.xml><?xml version="1.0" encoding="utf-8"?>
<sst xmlns="http://schemas.openxmlformats.org/spreadsheetml/2006/main" count="109" uniqueCount="78">
  <si>
    <t>RUBRO O CULTIVO</t>
  </si>
  <si>
    <t>QUESO DE CABRA</t>
  </si>
  <si>
    <t>RENDIMIENTO (Kg de Queso/Cabeza)</t>
  </si>
  <si>
    <t>VARIEDAD</t>
  </si>
  <si>
    <t>Criolla</t>
  </si>
  <si>
    <t>FECHA ESTIMADA PRECIO VENTA</t>
  </si>
  <si>
    <t>Sep-Mar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</si>
  <si>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</si>
  <si>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</si>
  <si>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</si>
  <si>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</si>
  <si>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</si>
  <si>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</si>
  <si>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</si>
  <si>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</si>
  <si>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</si>
  <si>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</si>
  <si>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</si>
  <si>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</si>
  <si>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</si>
  <si>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</si>
  <si>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</si>
  <si>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ANIMAL(INCLUYE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</si>
  <si>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</si>
  <si>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</si>
  <si>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</si>
  <si>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</si>
  <si>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</si>
  <si>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</si>
  <si>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</si>
  <si>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ganado (pastoreo, alimentación, ordeña, etc.)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</si>
  <si>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</si>
  <si>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</si>
  <si>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</si>
  <si>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</si>
  <si>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</si>
  <si>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</si>
  <si>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</si>
  <si>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</si>
  <si>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</si>
  <si>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</si>
  <si>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</si>
  <si>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</si>
  <si>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Cuajo</t>
  </si>
  <si>
    <t>Kg.</t>
  </si>
  <si>
    <t>Sal fina</t>
  </si>
  <si>
    <t>Antiparasitarios</t>
  </si>
  <si>
    <t>Global</t>
  </si>
  <si>
    <t>Subtotal Insumos</t>
  </si>
  <si>
    <t>OTROS</t>
  </si>
  <si>
    <t>Ítem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</si>
  <si>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</si>
  <si>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</si>
  <si>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</si>
  <si>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</si>
  <si>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</si>
  <si>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</si>
  <si>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</si>
  <si>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</si>
  <si>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</si>
  <si>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</si>
  <si>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</si>
  <si>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</si>
  <si>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</si>
  <si>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</si>
  <si>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</si>
  <si>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$/cabeza</t>
  </si>
  <si>
    <t>%</t>
  </si>
  <si>
    <t>Mano de obra</t>
  </si>
  <si>
    <t>Jornada Animal</t>
  </si>
  <si>
    <t>Maquinaria</t>
  </si>
  <si>
    <t>Otros</t>
  </si>
  <si>
    <t>Imprevistos</t>
  </si>
  <si>
    <t>COSTO TOTAL/cabeza</t>
  </si>
  <si>
    <t>ESCENARIOS COSTO UNITARIO ($/kg)</t>
  </si>
  <si>
    <t>Rendimiento (Kg/cabeza)</t>
  </si>
  <si>
    <t>Costo unitario ($/Kg)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</si>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</sst>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2"/>
  </cellStyleXfs>
  <cellXfs count="102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left"/>
    </xf>
    <xf numFmtId="49" fontId="1" fillId="2" borderId="21" xfId="0" applyNumberFormat="1" applyFont="1" applyFill="1" applyBorder="1" applyAlignment="1">
      <alignment horizontal="left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167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6" fontId="1" fillId="2" borderId="21" xfId="0" applyNumberFormat="1" applyFont="1" applyFill="1" applyBorder="1" applyAlignment="1">
      <alignment horizontal="right" vertical="center"/>
    </xf>
    <xf numFmtId="166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21" xfId="0" applyFont="1" applyFill="1" applyBorder="1"/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5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5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vertical="center" wrapText="1"/>
    </xf>
    <xf numFmtId="3" fontId="2" fillId="3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/>
    <xf numFmtId="3" fontId="6" fillId="5" borderId="21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4" fillId="7" borderId="9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75"/>
  <sheetViews>
    <sheetView showGridLines="0" tabSelected="1" topLeftCell="A15" workbookViewId="0">
      <selection activeCell="H25" sqref="H25"/>
    </sheetView>
  </sheetViews>
  <sheetFormatPr defaultColWidth="10.85546875" defaultRowHeight="11.25" customHeight="1"/>
  <cols>
    <col min="1" max="1" width="4.5703125" style="26" customWidth="1"/>
    <col min="2" max="2" width="21.28515625" style="26" customWidth="1"/>
    <col min="3" max="3" width="17" style="26" customWidth="1"/>
    <col min="4" max="4" width="14.85546875" style="26" customWidth="1"/>
    <col min="5" max="5" width="14.42578125" style="26" customWidth="1"/>
    <col min="6" max="6" width="18.7109375" style="26" customWidth="1"/>
    <col min="7" max="7" width="17.140625" style="79" customWidth="1"/>
    <col min="8" max="246" width="10.85546875" style="26" customWidth="1"/>
    <col min="247" max="16384" width="10.85546875" style="27"/>
  </cols>
  <sheetData>
    <row r="1" spans="1:7" ht="15" customHeight="1">
      <c r="A1" s="24"/>
      <c r="B1" s="24"/>
      <c r="C1" s="24"/>
      <c r="D1" s="24"/>
      <c r="E1" s="24"/>
      <c r="F1" s="24"/>
      <c r="G1" s="25"/>
    </row>
    <row r="2" spans="1:7" ht="15" customHeight="1">
      <c r="A2" s="24"/>
      <c r="B2" s="24"/>
      <c r="C2" s="24"/>
      <c r="D2" s="24"/>
      <c r="E2" s="24"/>
      <c r="F2" s="24"/>
      <c r="G2" s="25"/>
    </row>
    <row r="3" spans="1:7" ht="15" customHeight="1">
      <c r="A3" s="24"/>
      <c r="B3" s="24"/>
      <c r="C3" s="24"/>
      <c r="D3" s="24"/>
      <c r="E3" s="24"/>
      <c r="F3" s="24"/>
      <c r="G3" s="25"/>
    </row>
    <row r="4" spans="1:7" ht="15" customHeight="1">
      <c r="A4" s="24"/>
      <c r="B4" s="24"/>
      <c r="C4" s="24"/>
      <c r="D4" s="24"/>
      <c r="E4" s="24"/>
      <c r="F4" s="24"/>
      <c r="G4" s="25"/>
    </row>
    <row r="5" spans="1:7" ht="15" customHeight="1">
      <c r="A5" s="24"/>
      <c r="B5" s="24"/>
      <c r="C5" s="24"/>
      <c r="D5" s="24"/>
      <c r="E5" s="24"/>
      <c r="F5" s="24"/>
      <c r="G5" s="25"/>
    </row>
    <row r="6" spans="1:7" ht="15" customHeight="1">
      <c r="A6" s="24"/>
      <c r="B6" s="24"/>
      <c r="C6" s="24"/>
      <c r="D6" s="24"/>
      <c r="E6" s="24"/>
      <c r="F6" s="24"/>
      <c r="G6" s="25"/>
    </row>
    <row r="7" spans="1:7" ht="15" customHeight="1">
      <c r="A7" s="24"/>
      <c r="B7" s="24"/>
      <c r="C7" s="24"/>
      <c r="D7" s="24"/>
      <c r="E7" s="24"/>
      <c r="F7" s="24"/>
      <c r="G7" s="25"/>
    </row>
    <row r="8" spans="1:7" ht="12.75">
      <c r="A8" s="24"/>
      <c r="B8" s="24"/>
      <c r="C8" s="24"/>
      <c r="D8" s="24"/>
      <c r="E8" s="24"/>
      <c r="F8" s="24"/>
      <c r="G8" s="25"/>
    </row>
    <row r="9" spans="1:7" ht="12" customHeight="1">
      <c r="A9" s="24"/>
      <c r="B9" s="29" t="s">
        <v>0</v>
      </c>
      <c r="C9" s="11" t="s">
        <v>1</v>
      </c>
      <c r="D9" s="30"/>
      <c r="E9" s="89" t="s">
        <v>2</v>
      </c>
      <c r="F9" s="90"/>
      <c r="G9" s="12">
        <v>20</v>
      </c>
    </row>
    <row r="10" spans="1:7" ht="18" customHeight="1">
      <c r="A10" s="24"/>
      <c r="B10" s="13" t="s">
        <v>3</v>
      </c>
      <c r="C10" s="10" t="s">
        <v>4</v>
      </c>
      <c r="D10" s="24"/>
      <c r="E10" s="91" t="s">
        <v>5</v>
      </c>
      <c r="F10" s="92"/>
      <c r="G10" s="11" t="s">
        <v>6</v>
      </c>
    </row>
    <row r="11" spans="1:7" ht="18" customHeight="1">
      <c r="A11" s="24"/>
      <c r="B11" s="13" t="s">
        <v>7</v>
      </c>
      <c r="C11" s="11" t="s">
        <v>8</v>
      </c>
      <c r="D11" s="24"/>
      <c r="E11" s="91" t="s">
        <v>9</v>
      </c>
      <c r="F11" s="92"/>
      <c r="G11" s="14">
        <v>8000</v>
      </c>
    </row>
    <row r="12" spans="1:7" ht="18" customHeight="1">
      <c r="A12" s="24"/>
      <c r="B12" s="13" t="s">
        <v>10</v>
      </c>
      <c r="C12" s="10" t="s">
        <v>11</v>
      </c>
      <c r="D12" s="24"/>
      <c r="E12" s="16" t="s">
        <v>12</v>
      </c>
      <c r="F12" s="17"/>
      <c r="G12" s="15">
        <f>G9*G11</f>
        <v>160000</v>
      </c>
    </row>
    <row r="13" spans="1:7" ht="18" customHeight="1">
      <c r="A13" s="24"/>
      <c r="B13" s="13" t="s">
        <v>13</v>
      </c>
      <c r="C13" s="11" t="s">
        <v>14</v>
      </c>
      <c r="D13" s="24"/>
      <c r="E13" s="91" t="s">
        <v>15</v>
      </c>
      <c r="F13" s="92"/>
      <c r="G13" s="11" t="s">
        <v>16</v>
      </c>
    </row>
    <row r="14" spans="1:7" ht="18" customHeight="1">
      <c r="A14" s="24"/>
      <c r="B14" s="13" t="s">
        <v>17</v>
      </c>
      <c r="C14" s="11" t="s">
        <v>14</v>
      </c>
      <c r="D14" s="24"/>
      <c r="E14" s="91" t="s">
        <v>18</v>
      </c>
      <c r="F14" s="92"/>
      <c r="G14" s="11" t="s">
        <v>6</v>
      </c>
    </row>
    <row r="15" spans="1:7" ht="18" customHeight="1">
      <c r="A15" s="24"/>
      <c r="B15" s="13" t="s">
        <v>19</v>
      </c>
      <c r="C15" s="31">
        <v>44713</v>
      </c>
      <c r="D15" s="24"/>
      <c r="E15" s="93" t="s">
        <v>20</v>
      </c>
      <c r="F15" s="94"/>
      <c r="G15" s="10" t="s">
        <v>21</v>
      </c>
    </row>
    <row r="16" spans="1:7" ht="12.75">
      <c r="A16" s="24"/>
      <c r="B16" s="24"/>
      <c r="C16" s="24"/>
      <c r="D16" s="24"/>
      <c r="E16" s="24"/>
      <c r="F16" s="24"/>
      <c r="G16" s="25"/>
    </row>
    <row r="17" spans="1:7" ht="12" customHeight="1">
      <c r="A17" s="24"/>
      <c r="B17" s="95" t="s">
        <v>22</v>
      </c>
      <c r="C17" s="96"/>
      <c r="D17" s="96"/>
      <c r="E17" s="96"/>
      <c r="F17" s="96"/>
      <c r="G17" s="96"/>
    </row>
    <row r="18" spans="1:7" ht="12.75">
      <c r="A18" s="24"/>
      <c r="B18" s="24"/>
      <c r="C18" s="24"/>
      <c r="D18" s="24"/>
      <c r="E18" s="24"/>
      <c r="F18" s="24"/>
      <c r="G18" s="25"/>
    </row>
    <row r="19" spans="1:7" ht="12" customHeight="1">
      <c r="A19" s="24"/>
      <c r="B19" s="32" t="s">
        <v>23</v>
      </c>
      <c r="C19" s="30"/>
      <c r="D19" s="30"/>
      <c r="E19" s="30"/>
      <c r="F19" s="30"/>
      <c r="G19" s="33"/>
    </row>
    <row r="20" spans="1:7" ht="18" customHeight="1">
      <c r="A20" s="24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7" ht="37.5">
      <c r="A21" s="24"/>
      <c r="B21" s="18" t="s">
        <v>30</v>
      </c>
      <c r="C21" s="80" t="s">
        <v>31</v>
      </c>
      <c r="D21" s="81">
        <v>2</v>
      </c>
      <c r="E21" s="80" t="s">
        <v>32</v>
      </c>
      <c r="F21" s="8">
        <v>23000</v>
      </c>
      <c r="G21" s="82">
        <f>D21*F21</f>
        <v>46000</v>
      </c>
    </row>
    <row r="22" spans="1:7" ht="12.75" customHeight="1">
      <c r="A22" s="24"/>
      <c r="B22" s="22" t="s">
        <v>33</v>
      </c>
      <c r="C22" s="23"/>
      <c r="D22" s="23"/>
      <c r="E22" s="23"/>
      <c r="F22" s="42"/>
      <c r="G22" s="83">
        <f>SUM(G21)</f>
        <v>46000</v>
      </c>
    </row>
    <row r="23" spans="1:7" ht="12" customHeight="1">
      <c r="A23" s="24"/>
      <c r="B23" s="24"/>
      <c r="C23" s="24"/>
      <c r="D23" s="24"/>
      <c r="E23" s="24"/>
      <c r="F23" s="35"/>
      <c r="G23" s="36"/>
    </row>
    <row r="24" spans="1:7" ht="12" customHeight="1">
      <c r="A24" s="24"/>
      <c r="B24" s="32" t="s">
        <v>34</v>
      </c>
      <c r="C24" s="37"/>
      <c r="D24" s="37"/>
      <c r="E24" s="37"/>
      <c r="F24" s="30"/>
      <c r="G24" s="33"/>
    </row>
    <row r="25" spans="1:7" ht="18" customHeight="1">
      <c r="A25" s="24"/>
      <c r="B25" s="38" t="s">
        <v>24</v>
      </c>
      <c r="C25" s="34" t="s">
        <v>25</v>
      </c>
      <c r="D25" s="34" t="s">
        <v>26</v>
      </c>
      <c r="E25" s="38" t="s">
        <v>35</v>
      </c>
      <c r="F25" s="34" t="s">
        <v>28</v>
      </c>
      <c r="G25" s="38" t="s">
        <v>29</v>
      </c>
    </row>
    <row r="26" spans="1:7" ht="12.75">
      <c r="A26" s="24"/>
      <c r="B26" s="17"/>
      <c r="C26" s="39" t="s">
        <v>35</v>
      </c>
      <c r="D26" s="39" t="s">
        <v>35</v>
      </c>
      <c r="E26" s="39" t="s">
        <v>35</v>
      </c>
      <c r="F26" s="40" t="s">
        <v>35</v>
      </c>
      <c r="G26" s="41"/>
    </row>
    <row r="27" spans="1:7" ht="12" customHeight="1">
      <c r="A27" s="24"/>
      <c r="B27" s="22" t="s">
        <v>36</v>
      </c>
      <c r="C27" s="23"/>
      <c r="D27" s="23"/>
      <c r="E27" s="23"/>
      <c r="F27" s="42"/>
      <c r="G27" s="83">
        <f>SUM(G26)</f>
        <v>0</v>
      </c>
    </row>
    <row r="28" spans="1:7" ht="12" customHeight="1">
      <c r="A28" s="24"/>
      <c r="B28" s="24"/>
      <c r="C28" s="24"/>
      <c r="D28" s="24"/>
      <c r="E28" s="24"/>
      <c r="F28" s="35"/>
      <c r="G28" s="36"/>
    </row>
    <row r="29" spans="1:7" ht="12" customHeight="1">
      <c r="A29" s="24"/>
      <c r="B29" s="32" t="s">
        <v>37</v>
      </c>
      <c r="C29" s="37"/>
      <c r="D29" s="37"/>
      <c r="E29" s="37"/>
      <c r="F29" s="30"/>
      <c r="G29" s="33"/>
    </row>
    <row r="30" spans="1:7" ht="18" customHeight="1">
      <c r="A30" s="24"/>
      <c r="B30" s="38" t="s">
        <v>24</v>
      </c>
      <c r="C30" s="38" t="s">
        <v>25</v>
      </c>
      <c r="D30" s="38" t="s">
        <v>26</v>
      </c>
      <c r="E30" s="38" t="s">
        <v>27</v>
      </c>
      <c r="F30" s="34" t="s">
        <v>28</v>
      </c>
      <c r="G30" s="38" t="s">
        <v>29</v>
      </c>
    </row>
    <row r="31" spans="1:7" ht="12.75">
      <c r="A31" s="24"/>
      <c r="B31" s="18"/>
      <c r="C31" s="19"/>
      <c r="D31" s="20"/>
      <c r="E31" s="19"/>
      <c r="F31" s="21"/>
      <c r="G31" s="21"/>
    </row>
    <row r="32" spans="1:7" ht="12.75" customHeight="1">
      <c r="A32" s="24"/>
      <c r="B32" s="22" t="s">
        <v>38</v>
      </c>
      <c r="C32" s="23"/>
      <c r="D32" s="23"/>
      <c r="E32" s="23"/>
      <c r="F32" s="23"/>
      <c r="G32" s="83">
        <f>SUM(G31)</f>
        <v>0</v>
      </c>
    </row>
    <row r="33" spans="1:9" ht="12" customHeight="1">
      <c r="A33" s="24"/>
      <c r="B33" s="24"/>
      <c r="C33" s="24"/>
      <c r="D33" s="24"/>
      <c r="E33" s="24"/>
      <c r="F33" s="35"/>
      <c r="G33" s="36"/>
    </row>
    <row r="34" spans="1:9" ht="12" customHeight="1">
      <c r="A34" s="24"/>
      <c r="B34" s="32" t="s">
        <v>39</v>
      </c>
      <c r="C34" s="37"/>
      <c r="D34" s="37"/>
      <c r="E34" s="37"/>
      <c r="F34" s="30"/>
      <c r="G34" s="33"/>
    </row>
    <row r="35" spans="1:9" ht="18" customHeight="1">
      <c r="A35" s="24"/>
      <c r="B35" s="34" t="s">
        <v>40</v>
      </c>
      <c r="C35" s="34" t="s">
        <v>41</v>
      </c>
      <c r="D35" s="34" t="s">
        <v>42</v>
      </c>
      <c r="E35" s="34" t="s">
        <v>27</v>
      </c>
      <c r="F35" s="34" t="s">
        <v>28</v>
      </c>
      <c r="G35" s="34" t="s">
        <v>29</v>
      </c>
    </row>
    <row r="36" spans="1:9" ht="12.75">
      <c r="A36" s="24"/>
      <c r="B36" s="7" t="s">
        <v>43</v>
      </c>
      <c r="C36" s="5" t="s">
        <v>44</v>
      </c>
      <c r="D36" s="9">
        <v>0.3</v>
      </c>
      <c r="E36" s="19" t="s">
        <v>6</v>
      </c>
      <c r="F36" s="8">
        <v>4700</v>
      </c>
      <c r="G36" s="84">
        <f>D36*F36</f>
        <v>1410</v>
      </c>
    </row>
    <row r="37" spans="1:9" ht="12.75">
      <c r="A37" s="24"/>
      <c r="B37" s="6" t="s">
        <v>45</v>
      </c>
      <c r="C37" s="1" t="s">
        <v>44</v>
      </c>
      <c r="D37" s="3">
        <v>2.2000000000000002</v>
      </c>
      <c r="E37" s="19" t="s">
        <v>6</v>
      </c>
      <c r="F37" s="4">
        <v>600</v>
      </c>
      <c r="G37" s="84">
        <f t="shared" ref="G37:G38" si="0">D37*F37</f>
        <v>1320</v>
      </c>
    </row>
    <row r="38" spans="1:9" ht="12.75">
      <c r="A38" s="24"/>
      <c r="B38" s="6" t="s">
        <v>46</v>
      </c>
      <c r="C38" s="2" t="s">
        <v>47</v>
      </c>
      <c r="D38" s="2">
        <v>1</v>
      </c>
      <c r="E38" s="2" t="s">
        <v>32</v>
      </c>
      <c r="F38" s="4">
        <v>4350</v>
      </c>
      <c r="G38" s="84">
        <f t="shared" si="0"/>
        <v>4350</v>
      </c>
    </row>
    <row r="39" spans="1:9" ht="13.5" customHeight="1">
      <c r="A39" s="24"/>
      <c r="B39" s="22" t="s">
        <v>48</v>
      </c>
      <c r="C39" s="23"/>
      <c r="D39" s="23"/>
      <c r="E39" s="23"/>
      <c r="F39" s="42"/>
      <c r="G39" s="83">
        <f>SUM(G36:G38)</f>
        <v>7080</v>
      </c>
    </row>
    <row r="40" spans="1:9" ht="12" customHeight="1">
      <c r="A40" s="24"/>
      <c r="B40" s="24"/>
      <c r="C40" s="24"/>
      <c r="D40" s="24"/>
      <c r="E40" s="43"/>
      <c r="F40" s="35"/>
      <c r="G40" s="36"/>
      <c r="I40" s="26">
        <v>23</v>
      </c>
    </row>
    <row r="41" spans="1:9" ht="12" customHeight="1">
      <c r="A41" s="24"/>
      <c r="B41" s="32" t="s">
        <v>49</v>
      </c>
      <c r="C41" s="37"/>
      <c r="D41" s="37"/>
      <c r="E41" s="37"/>
      <c r="F41" s="30"/>
      <c r="G41" s="33"/>
    </row>
    <row r="42" spans="1:9" ht="18" customHeight="1">
      <c r="A42" s="24"/>
      <c r="B42" s="38" t="s">
        <v>50</v>
      </c>
      <c r="C42" s="34" t="s">
        <v>41</v>
      </c>
      <c r="D42" s="34" t="s">
        <v>42</v>
      </c>
      <c r="E42" s="38" t="s">
        <v>27</v>
      </c>
      <c r="F42" s="34" t="s">
        <v>28</v>
      </c>
      <c r="G42" s="38" t="s">
        <v>29</v>
      </c>
    </row>
    <row r="43" spans="1:9" ht="12.75">
      <c r="A43" s="24"/>
      <c r="B43" s="44"/>
      <c r="C43" s="2"/>
      <c r="D43" s="2"/>
      <c r="E43" s="1"/>
      <c r="F43" s="4">
        <v>0</v>
      </c>
      <c r="G43" s="4">
        <v>0</v>
      </c>
    </row>
    <row r="44" spans="1:9" ht="13.5" customHeight="1">
      <c r="A44" s="24"/>
      <c r="B44" s="22" t="s">
        <v>51</v>
      </c>
      <c r="C44" s="23"/>
      <c r="D44" s="23"/>
      <c r="E44" s="45"/>
      <c r="F44" s="42"/>
      <c r="G44" s="83">
        <f>+G43</f>
        <v>0</v>
      </c>
    </row>
    <row r="45" spans="1:9" ht="12" customHeight="1">
      <c r="A45" s="24"/>
      <c r="B45" s="24"/>
      <c r="C45" s="24"/>
      <c r="D45" s="24"/>
      <c r="E45" s="24"/>
      <c r="F45" s="35"/>
      <c r="G45" s="36"/>
    </row>
    <row r="46" spans="1:9" ht="12" customHeight="1">
      <c r="A46" s="24"/>
      <c r="B46" s="46" t="s">
        <v>52</v>
      </c>
      <c r="C46" s="47"/>
      <c r="D46" s="47"/>
      <c r="E46" s="47"/>
      <c r="F46" s="47"/>
      <c r="G46" s="85">
        <f>G22+G27+G32+G39+G44</f>
        <v>53080</v>
      </c>
    </row>
    <row r="47" spans="1:9" ht="12" customHeight="1">
      <c r="A47" s="24"/>
      <c r="B47" s="48" t="s">
        <v>53</v>
      </c>
      <c r="C47" s="49"/>
      <c r="D47" s="49"/>
      <c r="E47" s="49"/>
      <c r="F47" s="49"/>
      <c r="G47" s="86">
        <f>G46*0.05</f>
        <v>2654</v>
      </c>
    </row>
    <row r="48" spans="1:9" ht="12" customHeight="1">
      <c r="A48" s="24"/>
      <c r="B48" s="46" t="s">
        <v>54</v>
      </c>
      <c r="C48" s="47"/>
      <c r="D48" s="47"/>
      <c r="E48" s="47"/>
      <c r="F48" s="47"/>
      <c r="G48" s="85">
        <f>G47+G46</f>
        <v>55734</v>
      </c>
    </row>
    <row r="49" spans="1:7" ht="12" customHeight="1">
      <c r="A49" s="24"/>
      <c r="B49" s="48" t="s">
        <v>55</v>
      </c>
      <c r="C49" s="49"/>
      <c r="D49" s="49"/>
      <c r="E49" s="49"/>
      <c r="F49" s="49"/>
      <c r="G49" s="86">
        <f>G12</f>
        <v>160000</v>
      </c>
    </row>
    <row r="50" spans="1:7" ht="12" customHeight="1">
      <c r="A50" s="24"/>
      <c r="B50" s="46" t="s">
        <v>56</v>
      </c>
      <c r="C50" s="47"/>
      <c r="D50" s="47"/>
      <c r="E50" s="47"/>
      <c r="F50" s="47"/>
      <c r="G50" s="85">
        <f>G49-G48</f>
        <v>104266</v>
      </c>
    </row>
    <row r="51" spans="1:7" ht="12" customHeight="1">
      <c r="A51" s="24"/>
      <c r="B51" s="50" t="s">
        <v>57</v>
      </c>
      <c r="C51" s="51"/>
      <c r="D51" s="51"/>
      <c r="E51" s="51"/>
      <c r="F51" s="51"/>
      <c r="G51" s="52"/>
    </row>
    <row r="52" spans="1:7" ht="12.75" customHeight="1" thickBot="1">
      <c r="A52" s="24"/>
      <c r="B52" s="30"/>
      <c r="C52" s="51"/>
      <c r="D52" s="51"/>
      <c r="E52" s="51"/>
      <c r="F52" s="51"/>
      <c r="G52" s="52"/>
    </row>
    <row r="53" spans="1:7" ht="12" customHeight="1">
      <c r="A53" s="24"/>
      <c r="B53" s="53" t="s">
        <v>58</v>
      </c>
      <c r="C53" s="54"/>
      <c r="D53" s="54"/>
      <c r="E53" s="54"/>
      <c r="F53" s="55"/>
      <c r="G53" s="52"/>
    </row>
    <row r="54" spans="1:7" ht="12" customHeight="1">
      <c r="A54" s="24"/>
      <c r="B54" s="56" t="s">
        <v>59</v>
      </c>
      <c r="C54" s="24"/>
      <c r="D54" s="24"/>
      <c r="E54" s="24"/>
      <c r="F54" s="57"/>
      <c r="G54" s="52"/>
    </row>
    <row r="55" spans="1:7" ht="12" customHeight="1">
      <c r="A55" s="24"/>
      <c r="B55" s="56" t="s">
        <v>60</v>
      </c>
      <c r="C55" s="24"/>
      <c r="D55" s="24"/>
      <c r="E55" s="24"/>
      <c r="F55" s="57"/>
      <c r="G55" s="52"/>
    </row>
    <row r="56" spans="1:7" ht="12" customHeight="1">
      <c r="A56" s="24"/>
      <c r="B56" s="56" t="s">
        <v>61</v>
      </c>
      <c r="C56" s="24"/>
      <c r="D56" s="24"/>
      <c r="E56" s="24"/>
      <c r="F56" s="57"/>
      <c r="G56" s="52"/>
    </row>
    <row r="57" spans="1:7" ht="12" customHeight="1">
      <c r="A57" s="24"/>
      <c r="B57" s="56" t="s">
        <v>62</v>
      </c>
      <c r="C57" s="24"/>
      <c r="D57" s="24"/>
      <c r="E57" s="24"/>
      <c r="F57" s="57"/>
      <c r="G57" s="52"/>
    </row>
    <row r="58" spans="1:7" ht="12" customHeight="1">
      <c r="A58" s="24"/>
      <c r="B58" s="56" t="s">
        <v>63</v>
      </c>
      <c r="C58" s="24"/>
      <c r="D58" s="24"/>
      <c r="E58" s="24"/>
      <c r="F58" s="57"/>
      <c r="G58" s="52"/>
    </row>
    <row r="59" spans="1:7" ht="12.75" customHeight="1" thickBot="1">
      <c r="A59" s="24"/>
      <c r="B59" s="58" t="s">
        <v>64</v>
      </c>
      <c r="C59" s="59"/>
      <c r="D59" s="59"/>
      <c r="E59" s="59"/>
      <c r="F59" s="60"/>
      <c r="G59" s="52"/>
    </row>
    <row r="60" spans="1:7" ht="12.75" customHeight="1" thickBot="1">
      <c r="A60" s="24"/>
      <c r="B60" s="30"/>
      <c r="C60" s="24"/>
      <c r="D60" s="24"/>
      <c r="E60" s="24"/>
      <c r="F60" s="24"/>
      <c r="G60" s="52"/>
    </row>
    <row r="61" spans="1:7" ht="15" customHeight="1" thickBot="1">
      <c r="A61" s="24"/>
      <c r="B61" s="100" t="s">
        <v>65</v>
      </c>
      <c r="C61" s="101"/>
      <c r="D61" s="61"/>
      <c r="E61" s="62"/>
      <c r="F61" s="62"/>
      <c r="G61" s="52"/>
    </row>
    <row r="62" spans="1:7" ht="12" customHeight="1">
      <c r="A62" s="24"/>
      <c r="B62" s="63" t="s">
        <v>50</v>
      </c>
      <c r="C62" s="64" t="s">
        <v>66</v>
      </c>
      <c r="D62" s="65" t="s">
        <v>67</v>
      </c>
      <c r="E62" s="62"/>
      <c r="F62" s="62"/>
      <c r="G62" s="52"/>
    </row>
    <row r="63" spans="1:7" ht="12" customHeight="1">
      <c r="A63" s="24"/>
      <c r="B63" s="66" t="s">
        <v>68</v>
      </c>
      <c r="C63" s="67">
        <f>G22</f>
        <v>46000</v>
      </c>
      <c r="D63" s="68">
        <f>(C63/C69)</f>
        <v>0.82534897907919758</v>
      </c>
      <c r="E63" s="62"/>
      <c r="F63" s="62"/>
      <c r="G63" s="52"/>
    </row>
    <row r="64" spans="1:7" ht="12" customHeight="1">
      <c r="A64" s="24"/>
      <c r="B64" s="66" t="s">
        <v>69</v>
      </c>
      <c r="C64" s="67">
        <f>G27</f>
        <v>0</v>
      </c>
      <c r="D64" s="68">
        <v>0</v>
      </c>
      <c r="E64" s="62"/>
      <c r="F64" s="62"/>
      <c r="G64" s="52"/>
    </row>
    <row r="65" spans="1:7" ht="12" customHeight="1">
      <c r="A65" s="24"/>
      <c r="B65" s="66" t="s">
        <v>70</v>
      </c>
      <c r="C65" s="67">
        <f>G32</f>
        <v>0</v>
      </c>
      <c r="D65" s="68">
        <f>(C65/C69)</f>
        <v>0</v>
      </c>
      <c r="E65" s="62"/>
      <c r="F65" s="62"/>
      <c r="G65" s="52"/>
    </row>
    <row r="66" spans="1:7" ht="12" customHeight="1">
      <c r="A66" s="24"/>
      <c r="B66" s="66" t="s">
        <v>40</v>
      </c>
      <c r="C66" s="67">
        <f>G39</f>
        <v>7080</v>
      </c>
      <c r="D66" s="68">
        <f>(C66/C69)</f>
        <v>0.12703197330175475</v>
      </c>
      <c r="E66" s="62"/>
      <c r="F66" s="62"/>
      <c r="G66" s="52"/>
    </row>
    <row r="67" spans="1:7" ht="12" customHeight="1">
      <c r="A67" s="24"/>
      <c r="B67" s="66" t="s">
        <v>71</v>
      </c>
      <c r="C67" s="69">
        <f>G44</f>
        <v>0</v>
      </c>
      <c r="D67" s="68">
        <f>(C67/C69)</f>
        <v>0</v>
      </c>
      <c r="E67" s="70"/>
      <c r="F67" s="70"/>
      <c r="G67" s="52"/>
    </row>
    <row r="68" spans="1:7" ht="12" customHeight="1">
      <c r="A68" s="24"/>
      <c r="B68" s="66" t="s">
        <v>72</v>
      </c>
      <c r="C68" s="69">
        <f>G47</f>
        <v>2654</v>
      </c>
      <c r="D68" s="68">
        <f>(C68/C69)</f>
        <v>4.7619047619047616E-2</v>
      </c>
      <c r="E68" s="70"/>
      <c r="F68" s="70"/>
      <c r="G68" s="52"/>
    </row>
    <row r="69" spans="1:7" ht="12.75" customHeight="1" thickBot="1">
      <c r="A69" s="24"/>
      <c r="B69" s="71" t="s">
        <v>73</v>
      </c>
      <c r="C69" s="72">
        <f>SUM(C63:C68)</f>
        <v>55734</v>
      </c>
      <c r="D69" s="73">
        <f>SUM(D63:D68)</f>
        <v>1</v>
      </c>
      <c r="E69" s="70"/>
      <c r="F69" s="70"/>
      <c r="G69" s="52"/>
    </row>
    <row r="70" spans="1:7" ht="12" customHeight="1">
      <c r="A70" s="24"/>
      <c r="B70" s="30"/>
      <c r="C70" s="51"/>
      <c r="D70" s="51"/>
      <c r="E70" s="51"/>
      <c r="F70" s="51"/>
      <c r="G70" s="52"/>
    </row>
    <row r="71" spans="1:7" ht="12.75" customHeight="1" thickBot="1">
      <c r="A71" s="24"/>
      <c r="B71" s="28"/>
      <c r="C71" s="51"/>
      <c r="D71" s="51"/>
      <c r="E71" s="51"/>
      <c r="F71" s="51"/>
      <c r="G71" s="52"/>
    </row>
    <row r="72" spans="1:7" ht="12" customHeight="1" thickBot="1">
      <c r="A72" s="24"/>
      <c r="B72" s="97" t="s">
        <v>74</v>
      </c>
      <c r="C72" s="98"/>
      <c r="D72" s="98"/>
      <c r="E72" s="99"/>
      <c r="F72" s="70"/>
      <c r="G72" s="52"/>
    </row>
    <row r="73" spans="1:7" ht="12" customHeight="1">
      <c r="A73" s="24"/>
      <c r="B73" s="74" t="s">
        <v>75</v>
      </c>
      <c r="C73" s="75">
        <v>18</v>
      </c>
      <c r="D73" s="75">
        <f>G9</f>
        <v>20</v>
      </c>
      <c r="E73" s="76">
        <v>22</v>
      </c>
      <c r="F73" s="77"/>
      <c r="G73" s="78"/>
    </row>
    <row r="74" spans="1:7" ht="12.75" customHeight="1" thickBot="1">
      <c r="A74" s="24"/>
      <c r="B74" s="71" t="s">
        <v>76</v>
      </c>
      <c r="C74" s="87">
        <f>(G48/C73)</f>
        <v>3096.3333333333335</v>
      </c>
      <c r="D74" s="87">
        <f>(G48/D73)</f>
        <v>2786.7</v>
      </c>
      <c r="E74" s="88">
        <f>(G48/E73)</f>
        <v>2533.3636363636365</v>
      </c>
      <c r="F74" s="77"/>
      <c r="G74" s="78"/>
    </row>
    <row r="75" spans="1:7" ht="15.6" customHeight="1">
      <c r="A75" s="24"/>
      <c r="B75" s="50" t="s">
        <v>77</v>
      </c>
      <c r="C75" s="24"/>
      <c r="D75" s="24"/>
      <c r="E75" s="24"/>
      <c r="F75" s="24"/>
      <c r="G75" s="25"/>
    </row>
  </sheetData>
  <mergeCells count="9">
    <mergeCell ref="E9:F9"/>
    <mergeCell ref="E14:F14"/>
    <mergeCell ref="E15:F15"/>
    <mergeCell ref="B17:G17"/>
    <mergeCell ref="B72:E72"/>
    <mergeCell ref="B61:C61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44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5D97D-9A3E-4495-94C0-AD895A6C1A00}"/>
</file>

<file path=customXml/itemProps2.xml><?xml version="1.0" encoding="utf-8"?>
<ds:datastoreItem xmlns:ds="http://schemas.openxmlformats.org/officeDocument/2006/customXml" ds:itemID="{7AF2426B-6158-4F01-96CB-6CD00BA51F82}"/>
</file>

<file path=customXml/itemProps3.xml><?xml version="1.0" encoding="utf-8"?>
<ds:datastoreItem xmlns:ds="http://schemas.openxmlformats.org/officeDocument/2006/customXml" ds:itemID="{C8DD848D-0269-40C3-A2A0-38491DBA8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2022-06-14T14:20:49Z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