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4000" windowHeight="9735"/>
  </bookViews>
  <sheets>
    <sheet name="cerez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C103" i="1" l="1"/>
  <c r="G87" i="1"/>
  <c r="G81" i="1"/>
  <c r="G80" i="1"/>
  <c r="G82" i="1" s="1"/>
  <c r="G75" i="1"/>
  <c r="G73" i="1"/>
  <c r="G72" i="1"/>
  <c r="G71" i="1"/>
  <c r="G67" i="1"/>
  <c r="G66" i="1"/>
  <c r="G65" i="1"/>
  <c r="G64" i="1"/>
  <c r="G63" i="1"/>
  <c r="G61" i="1"/>
  <c r="G60" i="1"/>
  <c r="G58" i="1"/>
  <c r="G57" i="1"/>
  <c r="G56" i="1"/>
  <c r="G55" i="1"/>
  <c r="G54" i="1"/>
  <c r="G53" i="1"/>
  <c r="G47" i="1"/>
  <c r="G46" i="1"/>
  <c r="G45" i="1"/>
  <c r="G44" i="1"/>
  <c r="G43" i="1"/>
  <c r="G42" i="1"/>
  <c r="G41" i="1"/>
  <c r="G48" i="1" s="1"/>
  <c r="C104" i="1" s="1"/>
  <c r="G31" i="1"/>
  <c r="G30" i="1"/>
  <c r="G29" i="1"/>
  <c r="G28" i="1"/>
  <c r="G27" i="1"/>
  <c r="G26" i="1"/>
  <c r="G25" i="1"/>
  <c r="G24" i="1"/>
  <c r="G23" i="1"/>
  <c r="G22" i="1"/>
  <c r="G13" i="1"/>
  <c r="G32" i="1" l="1"/>
  <c r="C102" i="1" s="1"/>
  <c r="G76" i="1"/>
  <c r="C105" i="1" s="1"/>
  <c r="C106" i="1"/>
  <c r="G84" i="1" l="1"/>
  <c r="G85" i="1" s="1"/>
  <c r="C107" i="1" s="1"/>
  <c r="C108" i="1" l="1"/>
  <c r="G86" i="1"/>
  <c r="E113" i="1" l="1"/>
  <c r="D113" i="1"/>
  <c r="C113" i="1"/>
  <c r="G88" i="1"/>
  <c r="D105" i="1"/>
  <c r="D104" i="1"/>
  <c r="D102" i="1"/>
  <c r="D106" i="1"/>
  <c r="D107" i="1"/>
  <c r="D108" i="1" l="1"/>
</calcChain>
</file>

<file path=xl/sharedStrings.xml><?xml version="1.0" encoding="utf-8"?>
<sst xmlns="http://schemas.openxmlformats.org/spreadsheetml/2006/main" count="221" uniqueCount="158">
  <si>
    <t>RUBRO O CULTIVO</t>
  </si>
  <si>
    <t>Cerezo mantención</t>
  </si>
  <si>
    <t>RENDIMIENTO (kg/ha)</t>
  </si>
  <si>
    <t>VARIEDAD</t>
  </si>
  <si>
    <t>Regina/Bing/lapins/Santina</t>
  </si>
  <si>
    <t>FECHA ESTIMADA  PRECIO VENTA</t>
  </si>
  <si>
    <t xml:space="preserve">Diciembre </t>
  </si>
  <si>
    <t>NIVEL TECNOLOGICO</t>
  </si>
  <si>
    <t>medio</t>
  </si>
  <si>
    <t>PRECIO ESPERADO ($/Kg)</t>
  </si>
  <si>
    <t>REGIÓN</t>
  </si>
  <si>
    <t>B. O'Higgins</t>
  </si>
  <si>
    <t>INGRESO ESPERADO, con IVA ($)</t>
  </si>
  <si>
    <t>ÁREA</t>
  </si>
  <si>
    <t>Doñihue</t>
  </si>
  <si>
    <t>DESTINO PRODUCCION</t>
  </si>
  <si>
    <t>Mercado interno</t>
  </si>
  <si>
    <t>COMUNA/LOCALIDAD</t>
  </si>
  <si>
    <t>Todas</t>
  </si>
  <si>
    <t>FECHA DE COSECHA</t>
  </si>
  <si>
    <t>Nov- Dic</t>
  </si>
  <si>
    <t>FECHA PRECIO INSUMOS</t>
  </si>
  <si>
    <t>CONTINGENCIA</t>
  </si>
  <si>
    <t>Helada, lluvia extemporánea</t>
  </si>
  <si>
    <t>COSTOS DIRECTOS DE PRODUCCION POR HECTAREA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</si>
  <si>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</si>
  <si>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</si>
  <si>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</si>
  <si>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</si>
  <si>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</si>
  <si>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</si>
  <si>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</si>
  <si>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invierno</t>
  </si>
  <si>
    <t>JH</t>
  </si>
  <si>
    <t>Junio</t>
  </si>
  <si>
    <t>Poda de Vigor</t>
  </si>
  <si>
    <t>Octubre - Mayo</t>
  </si>
  <si>
    <t>Incisión de yemas</t>
  </si>
  <si>
    <t xml:space="preserve">Julio  </t>
  </si>
  <si>
    <t>Control Fitosanitario</t>
  </si>
  <si>
    <t>Todos (nota 9)</t>
  </si>
  <si>
    <t>Control de malezas</t>
  </si>
  <si>
    <t>Septiembre - Diciembre</t>
  </si>
  <si>
    <t>Control de malezas (desmanche)</t>
  </si>
  <si>
    <t>Diciembre</t>
  </si>
  <si>
    <t>Riego (24 Riegos 8 Meses)</t>
  </si>
  <si>
    <t>Cosecha, Selección y carga</t>
  </si>
  <si>
    <t>Diciembre - Marzo</t>
  </si>
  <si>
    <t>Control de cosecha</t>
  </si>
  <si>
    <t>Varios, cercos, conducción, tutores, etc.</t>
  </si>
  <si>
    <t>Enero - Diciembre</t>
  </si>
  <si>
    <t>Subtotal Jornadas Hombre</t>
  </si>
  <si>
    <t>JORNADAS ANIMAL</t>
  </si>
  <si>
    <t>Subtotal Jornadas Animal</t>
  </si>
  <si>
    <t>MAQUINARIA</t>
  </si>
  <si>
    <t>Surqueadura riego</t>
  </si>
  <si>
    <t>JM</t>
  </si>
  <si>
    <t>Triturar residuos poda</t>
  </si>
  <si>
    <t>Julio</t>
  </si>
  <si>
    <t>Incorporación de residuos (rastra)</t>
  </si>
  <si>
    <t>Agosto-enero</t>
  </si>
  <si>
    <t>Cosecha (carro de arrastre)</t>
  </si>
  <si>
    <t>Aplicaciones fitosanitarias</t>
  </si>
  <si>
    <t>Junio - Septiembre</t>
  </si>
  <si>
    <t>Cosecha y carga</t>
  </si>
  <si>
    <t>Rastra</t>
  </si>
  <si>
    <t>Subtotal Costo Maquinaria</t>
  </si>
  <si>
    <t>INSUMOS</t>
  </si>
  <si>
    <t>Items</t>
  </si>
  <si>
    <t xml:space="preserve">Cantidad </t>
  </si>
  <si>
    <t>FERTILIZANTES</t>
  </si>
  <si>
    <t>Mezcla frutal</t>
  </si>
  <si>
    <t>kg</t>
  </si>
  <si>
    <t>Julio-octubre</t>
  </si>
  <si>
    <t>Urea</t>
  </si>
  <si>
    <t>Septiembre-abril</t>
  </si>
  <si>
    <t>Nitrato de calcio</t>
  </si>
  <si>
    <t>Agosto-octubre</t>
  </si>
  <si>
    <t>Nitrato de potasio</t>
  </si>
  <si>
    <t>Agosto-noviembre</t>
  </si>
  <si>
    <t>Muriato de potasio</t>
  </si>
  <si>
    <t xml:space="preserve"> Kg </t>
  </si>
  <si>
    <t>Septiembre</t>
  </si>
  <si>
    <t>Nitrato de Magnesio</t>
  </si>
  <si>
    <t>Agosto - Diciembre</t>
  </si>
  <si>
    <t>HERBICIDAS</t>
  </si>
  <si>
    <t>Mayo-febrero</t>
  </si>
  <si>
    <t>Farmon</t>
  </si>
  <si>
    <t>lt</t>
  </si>
  <si>
    <t>Mayo-diciembre</t>
  </si>
  <si>
    <t xml:space="preserve"> </t>
  </si>
  <si>
    <t>INSECTICIDAS</t>
  </si>
  <si>
    <t>Aceite Citroliv Miscible</t>
  </si>
  <si>
    <t>Junio-julio</t>
  </si>
  <si>
    <t>Troya 4 EC</t>
  </si>
  <si>
    <t>Karate con tecnología Zeon</t>
  </si>
  <si>
    <t xml:space="preserve">     Septiembre-Febrero</t>
  </si>
  <si>
    <t>Zero 5 EC</t>
  </si>
  <si>
    <t>Noviembre-Febrero</t>
  </si>
  <si>
    <t>Hurricane 70 WP</t>
  </si>
  <si>
    <t>FUNGICIDAS</t>
  </si>
  <si>
    <t>Nordox Super 75 WG</t>
  </si>
  <si>
    <t>Mayo-julio</t>
  </si>
  <si>
    <t>Iprodione 500</t>
  </si>
  <si>
    <t>Septiembre-marzo</t>
  </si>
  <si>
    <t>BC-1000</t>
  </si>
  <si>
    <t>Noviembre-enero</t>
  </si>
  <si>
    <t>Bellis</t>
  </si>
  <si>
    <t>Octubre-diciembre</t>
  </si>
  <si>
    <t>REGULADOR DE CRECIMIENTO</t>
  </si>
  <si>
    <t>Dormex (aplicar 60 a 55 días antes de floración)</t>
  </si>
  <si>
    <t>Julio-agosto</t>
  </si>
  <si>
    <t>Subtotal Insumos</t>
  </si>
  <si>
    <t>OTROS</t>
  </si>
  <si>
    <t>Item</t>
  </si>
  <si>
    <t>Cantidad</t>
  </si>
  <si>
    <t>Traslados</t>
  </si>
  <si>
    <t>c/u</t>
  </si>
  <si>
    <t>Dic - Marzo</t>
  </si>
  <si>
    <t>Otros gastos de venta</t>
  </si>
  <si>
    <t>Diciembre- 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</si>
  <si>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</si>
  <si>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</si>
  <si>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</si>
  <si>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</si>
  <si>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</si>
  <si>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</si>
  <si>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sz val="8"/>
        <rFont val="Arial Narrow"/>
        <family val="2"/>
      </rPr>
      <t>Fuente:</t>
    </r>
    <r>
      <rPr>
        <sz val="8"/>
        <rFont val="Arial Narrow"/>
        <family val="2"/>
      </rPr>
      <t xml:space="preserve"> INDAP</t>
    </r>
  </si>
  <si>
    <r>
      <rPr>
        <b/>
        <u/>
        <sz val="8"/>
        <rFont val="Arial Narrow"/>
        <family val="2"/>
      </rPr>
      <t>Notas</t>
    </r>
    <r>
      <rPr>
        <b/>
        <sz val="8"/>
        <rFont val="Arial Narrow"/>
        <family val="2"/>
      </rPr>
      <t>:</t>
    </r>
  </si>
  <si>
    <t>1. Los precios de los insumos y productos se expresan con IVA.</t>
  </si>
  <si>
    <t>2. El  costo de la mano de obra incluye impuestos e imposiciones.</t>
  </si>
  <si>
    <t>3.  Precio de Insumos corresponde a  precios  colocados en el predio</t>
  </si>
  <si>
    <t>4. El costo de la maquinaria incluye el costo del operador, combustible y arriendo del equipo.</t>
  </si>
  <si>
    <t>5. Los insumos aplicados (tipo y dosis) están referidos al  Área en particular.</t>
  </si>
  <si>
    <t>6. El precio esperado por ventas corresponde al precio colocado en el domicilio del comprador.</t>
  </si>
  <si>
    <t>9. Se estima un Manejo fitosanitario con minimo 24 aplicaciones al año (Fertilizantes foliares, bioestimulantes, bloqueadores solares, insecticida, fungicida, acaricida )</t>
  </si>
  <si>
    <t xml:space="preserve">10. Control de malezas a traves de 4 aplicaciones de herbicidas, más control mecanico con rana/rastra (manejo referencial </t>
  </si>
  <si>
    <t xml:space="preserve">      con huerto con riego por surco)</t>
  </si>
  <si>
    <t>COMPOSICION COSTOS DE PRODUCCION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</si>
  <si>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</si>
  <si>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</si>
  <si>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</si>
  <si>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</si>
  <si>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</si>
  <si>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</si>
  <si>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</si>
  <si>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</si>
  <si>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TOTAL/ha.</t>
  </si>
  <si>
    <t>ESCENARIOS COSTO UNITARIO  ($/Ha)</t>
  </si>
  <si>
    <t>Rendimiento (kg/ha)</t>
  </si>
  <si>
    <t>Costo unitario ($/kg) (*)</t>
  </si>
  <si>
    <t>(*): Este valor representa el valor mìnimo de venta del producto</t>
  </si>
  <si>
    <t>Rango</t>
  </si>
  <si>
    <t>Phyton 27</t>
  </si>
  <si>
    <t>Lt.</t>
  </si>
  <si>
    <t>4</t>
  </si>
  <si>
    <t>May-Sep</t>
  </si>
  <si>
    <t>61690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</si>
</sst>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??_-;_-@_-"/>
    <numFmt numFmtId="165" formatCode="#,##0_ ;\-#,##0\ "/>
    <numFmt numFmtId="166" formatCode="&quot; &quot;* #,##0&quot; &quot;;&quot; &quot;* &quot;-&quot;#,##0&quot; &quot;;&quot; &quot;* &quot;- 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8"/>
      <name val="MS Sans Serif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10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auto="1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1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11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1" fillId="0" borderId="0"/>
    <xf numFmtId="41" fontId="1" fillId="0" borderId="0" applyFont="0" applyFill="0" applyBorder="0" applyAlignment="0" applyProtection="0"/>
  </cellStyleXfs>
  <cellXfs count="117">
    <xf numFmtId="0" fontId="0" fillId="0" borderId="0" xfId="0"/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0" borderId="0" xfId="0" applyFont="1"/>
    <xf numFmtId="3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 wrapText="1"/>
    </xf>
    <xf numFmtId="17" fontId="3" fillId="0" borderId="3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7" fontId="3" fillId="3" borderId="3" xfId="0" applyNumberFormat="1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1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justify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49" fontId="2" fillId="4" borderId="5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2" borderId="6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3" fontId="3" fillId="0" borderId="7" xfId="2" applyNumberFormat="1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center" vertical="center" wrapText="1"/>
    </xf>
    <xf numFmtId="3" fontId="3" fillId="0" borderId="7" xfId="2" applyNumberFormat="1" applyFont="1" applyFill="1" applyBorder="1" applyAlignment="1">
      <alignment horizontal="right" vertical="center" wrapText="1"/>
    </xf>
    <xf numFmtId="165" fontId="6" fillId="2" borderId="3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3" fontId="3" fillId="0" borderId="7" xfId="1" applyNumberFormat="1" applyFont="1" applyFill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6" fillId="2" borderId="3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center"/>
    </xf>
    <xf numFmtId="3" fontId="3" fillId="0" borderId="0" xfId="1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0" fontId="8" fillId="0" borderId="7" xfId="3" applyNumberFormat="1" applyFont="1" applyFill="1" applyBorder="1" applyAlignment="1" applyProtection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wrapText="1"/>
    </xf>
    <xf numFmtId="0" fontId="9" fillId="0" borderId="7" xfId="3" applyNumberFormat="1" applyFont="1" applyFill="1" applyBorder="1" applyAlignment="1" applyProtection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3" fontId="9" fillId="0" borderId="7" xfId="1" applyNumberFormat="1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center"/>
    </xf>
    <xf numFmtId="3" fontId="3" fillId="0" borderId="7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wrapText="1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3" fontId="6" fillId="2" borderId="3" xfId="1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3" fontId="6" fillId="4" borderId="12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8" fillId="0" borderId="0" xfId="0" applyFont="1"/>
    <xf numFmtId="0" fontId="9" fillId="0" borderId="0" xfId="4" applyFont="1" applyFill="1" applyBorder="1" applyAlignment="1" applyProtection="1">
      <alignment horizontal="left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5" borderId="18" xfId="0" applyNumberFormat="1" applyFont="1" applyFill="1" applyBorder="1" applyAlignment="1">
      <alignment horizontal="center" vertical="center"/>
    </xf>
    <xf numFmtId="49" fontId="13" fillId="5" borderId="19" xfId="0" applyNumberFormat="1" applyFont="1" applyFill="1" applyBorder="1" applyAlignment="1">
      <alignment horizontal="center"/>
    </xf>
    <xf numFmtId="49" fontId="12" fillId="6" borderId="20" xfId="0" applyNumberFormat="1" applyFont="1" applyFill="1" applyBorder="1" applyAlignment="1">
      <alignment horizontal="left" vertical="center"/>
    </xf>
    <xf numFmtId="3" fontId="12" fillId="6" borderId="21" xfId="0" applyNumberFormat="1" applyFont="1" applyFill="1" applyBorder="1" applyAlignment="1">
      <alignment horizontal="right" vertical="center"/>
    </xf>
    <xf numFmtId="9" fontId="13" fillId="6" borderId="22" xfId="0" applyNumberFormat="1" applyFont="1" applyFill="1" applyBorder="1" applyAlignment="1">
      <alignment horizontal="right"/>
    </xf>
    <xf numFmtId="166" fontId="12" fillId="6" borderId="21" xfId="0" applyNumberFormat="1" applyFont="1" applyFill="1" applyBorder="1" applyAlignment="1">
      <alignment horizontal="right" vertical="center"/>
    </xf>
    <xf numFmtId="49" fontId="12" fillId="5" borderId="23" xfId="0" applyNumberFormat="1" applyFont="1" applyFill="1" applyBorder="1" applyAlignment="1">
      <alignment horizontal="left" vertical="center"/>
    </xf>
    <xf numFmtId="166" fontId="12" fillId="5" borderId="24" xfId="0" applyNumberFormat="1" applyFont="1" applyFill="1" applyBorder="1" applyAlignment="1">
      <alignment horizontal="right" vertical="center"/>
    </xf>
    <xf numFmtId="9" fontId="12" fillId="5" borderId="25" xfId="0" applyNumberFormat="1" applyFont="1" applyFill="1" applyBorder="1" applyAlignment="1">
      <alignment horizontal="right" vertical="center"/>
    </xf>
    <xf numFmtId="49" fontId="13" fillId="6" borderId="0" xfId="0" applyNumberFormat="1" applyFont="1" applyFill="1" applyBorder="1" applyAlignment="1">
      <alignment vertical="center"/>
    </xf>
    <xf numFmtId="0" fontId="13" fillId="6" borderId="0" xfId="0" applyFont="1" applyFill="1" applyBorder="1" applyAlignment="1"/>
    <xf numFmtId="0" fontId="13" fillId="6" borderId="0" xfId="0" applyFont="1" applyFill="1" applyBorder="1" applyAlignment="1">
      <alignment horizontal="center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49" fontId="13" fillId="7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right" vertical="center"/>
    </xf>
    <xf numFmtId="3" fontId="13" fillId="7" borderId="7" xfId="0" applyNumberFormat="1" applyFont="1" applyFill="1" applyBorder="1" applyAlignment="1">
      <alignment horizontal="right"/>
    </xf>
    <xf numFmtId="0" fontId="8" fillId="8" borderId="7" xfId="0" applyFont="1" applyFill="1" applyBorder="1" applyAlignment="1">
      <alignment vertical="center"/>
    </xf>
    <xf numFmtId="1" fontId="9" fillId="8" borderId="7" xfId="0" applyNumberFormat="1" applyFont="1" applyFill="1" applyBorder="1" applyAlignment="1">
      <alignment horizontal="center" vertical="center"/>
    </xf>
    <xf numFmtId="3" fontId="14" fillId="4" borderId="13" xfId="1" applyNumberFormat="1" applyFont="1" applyFill="1" applyBorder="1" applyAlignment="1">
      <alignment vertical="center"/>
    </xf>
    <xf numFmtId="3" fontId="14" fillId="2" borderId="3" xfId="1" applyNumberFormat="1" applyFont="1" applyFill="1" applyBorder="1" applyAlignment="1">
      <alignment vertical="center"/>
    </xf>
    <xf numFmtId="3" fontId="14" fillId="4" borderId="0" xfId="1" applyNumberFormat="1" applyFont="1" applyFill="1" applyBorder="1" applyAlignment="1">
      <alignment vertical="center"/>
    </xf>
    <xf numFmtId="41" fontId="9" fillId="8" borderId="7" xfId="5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9" fillId="0" borderId="0" xfId="4" applyFont="1" applyFill="1" applyBorder="1" applyAlignment="1" applyProtection="1">
      <alignment horizontal="left" vertical="center" wrapText="1"/>
    </xf>
    <xf numFmtId="49" fontId="5" fillId="4" borderId="14" xfId="0" applyNumberFormat="1" applyFont="1" applyFill="1" applyBorder="1" applyAlignment="1">
      <alignment horizontal="center" vertical="center"/>
    </xf>
    <xf numFmtId="49" fontId="5" fillId="4" borderId="15" xfId="0" applyNumberFormat="1" applyFont="1" applyFill="1" applyBorder="1" applyAlignment="1">
      <alignment horizontal="center" vertical="center"/>
    </xf>
    <xf numFmtId="49" fontId="5" fillId="4" borderId="16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</cellXfs>
  <cellStyles count="6">
    <cellStyle name="Millares" xfId="1" builtinId="3"/>
    <cellStyle name="Millares [0]" xfId="5" builtinId="6"/>
    <cellStyle name="Moneda" xfId="2" builtinId="4"/>
    <cellStyle name="Normal" xfId="0" builtinId="0"/>
    <cellStyle name="Normal 2 3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7</xdr:col>
      <xdr:colOff>9525</xdr:colOff>
      <xdr:row>7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6619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I114"/>
  <sheetViews>
    <sheetView tabSelected="1" zoomScale="110" zoomScaleNormal="110" workbookViewId="0">
      <selection activeCell="C14" sqref="C14"/>
    </sheetView>
  </sheetViews>
  <sheetFormatPr baseColWidth="10" defaultRowHeight="12.75" x14ac:dyDescent="0.25"/>
  <cols>
    <col min="1" max="1" width="2.85546875" style="3" customWidth="1"/>
    <col min="2" max="2" width="28.140625" style="3" customWidth="1"/>
    <col min="3" max="3" width="17" style="3" customWidth="1"/>
    <col min="4" max="4" width="9.5703125" style="3" customWidth="1"/>
    <col min="5" max="5" width="20.5703125" style="3" customWidth="1"/>
    <col min="6" max="6" width="9.140625" style="3" bestFit="1" customWidth="1"/>
    <col min="7" max="7" width="14.85546875" style="3" customWidth="1"/>
    <col min="8" max="8" width="4.5703125" style="3" customWidth="1"/>
    <col min="9" max="256" width="11.42578125" style="3"/>
    <col min="257" max="257" width="2.85546875" style="3" customWidth="1"/>
    <col min="258" max="258" width="28.140625" style="3" customWidth="1"/>
    <col min="259" max="259" width="17" style="3" customWidth="1"/>
    <col min="260" max="260" width="9.5703125" style="3" customWidth="1"/>
    <col min="261" max="261" width="20.5703125" style="3" customWidth="1"/>
    <col min="262" max="262" width="9.140625" style="3" bestFit="1" customWidth="1"/>
    <col min="263" max="263" width="14.85546875" style="3" customWidth="1"/>
    <col min="264" max="264" width="4.5703125" style="3" customWidth="1"/>
    <col min="265" max="512" width="11.42578125" style="3"/>
    <col min="513" max="513" width="2.85546875" style="3" customWidth="1"/>
    <col min="514" max="514" width="28.140625" style="3" customWidth="1"/>
    <col min="515" max="515" width="17" style="3" customWidth="1"/>
    <col min="516" max="516" width="9.5703125" style="3" customWidth="1"/>
    <col min="517" max="517" width="20.5703125" style="3" customWidth="1"/>
    <col min="518" max="518" width="9.140625" style="3" bestFit="1" customWidth="1"/>
    <col min="519" max="519" width="14.85546875" style="3" customWidth="1"/>
    <col min="520" max="520" width="4.5703125" style="3" customWidth="1"/>
    <col min="521" max="768" width="11.42578125" style="3"/>
    <col min="769" max="769" width="2.85546875" style="3" customWidth="1"/>
    <col min="770" max="770" width="28.140625" style="3" customWidth="1"/>
    <col min="771" max="771" width="17" style="3" customWidth="1"/>
    <col min="772" max="772" width="9.5703125" style="3" customWidth="1"/>
    <col min="773" max="773" width="20.5703125" style="3" customWidth="1"/>
    <col min="774" max="774" width="9.140625" style="3" bestFit="1" customWidth="1"/>
    <col min="775" max="775" width="14.85546875" style="3" customWidth="1"/>
    <col min="776" max="776" width="4.5703125" style="3" customWidth="1"/>
    <col min="777" max="1024" width="11.42578125" style="3"/>
    <col min="1025" max="1025" width="2.85546875" style="3" customWidth="1"/>
    <col min="1026" max="1026" width="28.140625" style="3" customWidth="1"/>
    <col min="1027" max="1027" width="17" style="3" customWidth="1"/>
    <col min="1028" max="1028" width="9.5703125" style="3" customWidth="1"/>
    <col min="1029" max="1029" width="20.5703125" style="3" customWidth="1"/>
    <col min="1030" max="1030" width="9.140625" style="3" bestFit="1" customWidth="1"/>
    <col min="1031" max="1031" width="14.85546875" style="3" customWidth="1"/>
    <col min="1032" max="1032" width="4.5703125" style="3" customWidth="1"/>
    <col min="1033" max="1280" width="11.42578125" style="3"/>
    <col min="1281" max="1281" width="2.85546875" style="3" customWidth="1"/>
    <col min="1282" max="1282" width="28.140625" style="3" customWidth="1"/>
    <col min="1283" max="1283" width="17" style="3" customWidth="1"/>
    <col min="1284" max="1284" width="9.5703125" style="3" customWidth="1"/>
    <col min="1285" max="1285" width="20.5703125" style="3" customWidth="1"/>
    <col min="1286" max="1286" width="9.140625" style="3" bestFit="1" customWidth="1"/>
    <col min="1287" max="1287" width="14.85546875" style="3" customWidth="1"/>
    <col min="1288" max="1288" width="4.5703125" style="3" customWidth="1"/>
    <col min="1289" max="1536" width="11.42578125" style="3"/>
    <col min="1537" max="1537" width="2.85546875" style="3" customWidth="1"/>
    <col min="1538" max="1538" width="28.140625" style="3" customWidth="1"/>
    <col min="1539" max="1539" width="17" style="3" customWidth="1"/>
    <col min="1540" max="1540" width="9.5703125" style="3" customWidth="1"/>
    <col min="1541" max="1541" width="20.5703125" style="3" customWidth="1"/>
    <col min="1542" max="1542" width="9.140625" style="3" bestFit="1" customWidth="1"/>
    <col min="1543" max="1543" width="14.85546875" style="3" customWidth="1"/>
    <col min="1544" max="1544" width="4.5703125" style="3" customWidth="1"/>
    <col min="1545" max="1792" width="11.42578125" style="3"/>
    <col min="1793" max="1793" width="2.85546875" style="3" customWidth="1"/>
    <col min="1794" max="1794" width="28.140625" style="3" customWidth="1"/>
    <col min="1795" max="1795" width="17" style="3" customWidth="1"/>
    <col min="1796" max="1796" width="9.5703125" style="3" customWidth="1"/>
    <col min="1797" max="1797" width="20.5703125" style="3" customWidth="1"/>
    <col min="1798" max="1798" width="9.140625" style="3" bestFit="1" customWidth="1"/>
    <col min="1799" max="1799" width="14.85546875" style="3" customWidth="1"/>
    <col min="1800" max="1800" width="4.5703125" style="3" customWidth="1"/>
    <col min="1801" max="2048" width="11.42578125" style="3"/>
    <col min="2049" max="2049" width="2.85546875" style="3" customWidth="1"/>
    <col min="2050" max="2050" width="28.140625" style="3" customWidth="1"/>
    <col min="2051" max="2051" width="17" style="3" customWidth="1"/>
    <col min="2052" max="2052" width="9.5703125" style="3" customWidth="1"/>
    <col min="2053" max="2053" width="20.5703125" style="3" customWidth="1"/>
    <col min="2054" max="2054" width="9.140625" style="3" bestFit="1" customWidth="1"/>
    <col min="2055" max="2055" width="14.85546875" style="3" customWidth="1"/>
    <col min="2056" max="2056" width="4.5703125" style="3" customWidth="1"/>
    <col min="2057" max="2304" width="11.42578125" style="3"/>
    <col min="2305" max="2305" width="2.85546875" style="3" customWidth="1"/>
    <col min="2306" max="2306" width="28.140625" style="3" customWidth="1"/>
    <col min="2307" max="2307" width="17" style="3" customWidth="1"/>
    <col min="2308" max="2308" width="9.5703125" style="3" customWidth="1"/>
    <col min="2309" max="2309" width="20.5703125" style="3" customWidth="1"/>
    <col min="2310" max="2310" width="9.140625" style="3" bestFit="1" customWidth="1"/>
    <col min="2311" max="2311" width="14.85546875" style="3" customWidth="1"/>
    <col min="2312" max="2312" width="4.5703125" style="3" customWidth="1"/>
    <col min="2313" max="2560" width="11.42578125" style="3"/>
    <col min="2561" max="2561" width="2.85546875" style="3" customWidth="1"/>
    <col min="2562" max="2562" width="28.140625" style="3" customWidth="1"/>
    <col min="2563" max="2563" width="17" style="3" customWidth="1"/>
    <col min="2564" max="2564" width="9.5703125" style="3" customWidth="1"/>
    <col min="2565" max="2565" width="20.5703125" style="3" customWidth="1"/>
    <col min="2566" max="2566" width="9.140625" style="3" bestFit="1" customWidth="1"/>
    <col min="2567" max="2567" width="14.85546875" style="3" customWidth="1"/>
    <col min="2568" max="2568" width="4.5703125" style="3" customWidth="1"/>
    <col min="2569" max="2816" width="11.42578125" style="3"/>
    <col min="2817" max="2817" width="2.85546875" style="3" customWidth="1"/>
    <col min="2818" max="2818" width="28.140625" style="3" customWidth="1"/>
    <col min="2819" max="2819" width="17" style="3" customWidth="1"/>
    <col min="2820" max="2820" width="9.5703125" style="3" customWidth="1"/>
    <col min="2821" max="2821" width="20.5703125" style="3" customWidth="1"/>
    <col min="2822" max="2822" width="9.140625" style="3" bestFit="1" customWidth="1"/>
    <col min="2823" max="2823" width="14.85546875" style="3" customWidth="1"/>
    <col min="2824" max="2824" width="4.5703125" style="3" customWidth="1"/>
    <col min="2825" max="3072" width="11.42578125" style="3"/>
    <col min="3073" max="3073" width="2.85546875" style="3" customWidth="1"/>
    <col min="3074" max="3074" width="28.140625" style="3" customWidth="1"/>
    <col min="3075" max="3075" width="17" style="3" customWidth="1"/>
    <col min="3076" max="3076" width="9.5703125" style="3" customWidth="1"/>
    <col min="3077" max="3077" width="20.5703125" style="3" customWidth="1"/>
    <col min="3078" max="3078" width="9.140625" style="3" bestFit="1" customWidth="1"/>
    <col min="3079" max="3079" width="14.85546875" style="3" customWidth="1"/>
    <col min="3080" max="3080" width="4.5703125" style="3" customWidth="1"/>
    <col min="3081" max="3328" width="11.42578125" style="3"/>
    <col min="3329" max="3329" width="2.85546875" style="3" customWidth="1"/>
    <col min="3330" max="3330" width="28.140625" style="3" customWidth="1"/>
    <col min="3331" max="3331" width="17" style="3" customWidth="1"/>
    <col min="3332" max="3332" width="9.5703125" style="3" customWidth="1"/>
    <col min="3333" max="3333" width="20.5703125" style="3" customWidth="1"/>
    <col min="3334" max="3334" width="9.140625" style="3" bestFit="1" customWidth="1"/>
    <col min="3335" max="3335" width="14.85546875" style="3" customWidth="1"/>
    <col min="3336" max="3336" width="4.5703125" style="3" customWidth="1"/>
    <col min="3337" max="3584" width="11.42578125" style="3"/>
    <col min="3585" max="3585" width="2.85546875" style="3" customWidth="1"/>
    <col min="3586" max="3586" width="28.140625" style="3" customWidth="1"/>
    <col min="3587" max="3587" width="17" style="3" customWidth="1"/>
    <col min="3588" max="3588" width="9.5703125" style="3" customWidth="1"/>
    <col min="3589" max="3589" width="20.5703125" style="3" customWidth="1"/>
    <col min="3590" max="3590" width="9.140625" style="3" bestFit="1" customWidth="1"/>
    <col min="3591" max="3591" width="14.85546875" style="3" customWidth="1"/>
    <col min="3592" max="3592" width="4.5703125" style="3" customWidth="1"/>
    <col min="3593" max="3840" width="11.42578125" style="3"/>
    <col min="3841" max="3841" width="2.85546875" style="3" customWidth="1"/>
    <col min="3842" max="3842" width="28.140625" style="3" customWidth="1"/>
    <col min="3843" max="3843" width="17" style="3" customWidth="1"/>
    <col min="3844" max="3844" width="9.5703125" style="3" customWidth="1"/>
    <col min="3845" max="3845" width="20.5703125" style="3" customWidth="1"/>
    <col min="3846" max="3846" width="9.140625" style="3" bestFit="1" customWidth="1"/>
    <col min="3847" max="3847" width="14.85546875" style="3" customWidth="1"/>
    <col min="3848" max="3848" width="4.5703125" style="3" customWidth="1"/>
    <col min="3849" max="4096" width="11.42578125" style="3"/>
    <col min="4097" max="4097" width="2.85546875" style="3" customWidth="1"/>
    <col min="4098" max="4098" width="28.140625" style="3" customWidth="1"/>
    <col min="4099" max="4099" width="17" style="3" customWidth="1"/>
    <col min="4100" max="4100" width="9.5703125" style="3" customWidth="1"/>
    <col min="4101" max="4101" width="20.5703125" style="3" customWidth="1"/>
    <col min="4102" max="4102" width="9.140625" style="3" bestFit="1" customWidth="1"/>
    <col min="4103" max="4103" width="14.85546875" style="3" customWidth="1"/>
    <col min="4104" max="4104" width="4.5703125" style="3" customWidth="1"/>
    <col min="4105" max="4352" width="11.42578125" style="3"/>
    <col min="4353" max="4353" width="2.85546875" style="3" customWidth="1"/>
    <col min="4354" max="4354" width="28.140625" style="3" customWidth="1"/>
    <col min="4355" max="4355" width="17" style="3" customWidth="1"/>
    <col min="4356" max="4356" width="9.5703125" style="3" customWidth="1"/>
    <col min="4357" max="4357" width="20.5703125" style="3" customWidth="1"/>
    <col min="4358" max="4358" width="9.140625" style="3" bestFit="1" customWidth="1"/>
    <col min="4359" max="4359" width="14.85546875" style="3" customWidth="1"/>
    <col min="4360" max="4360" width="4.5703125" style="3" customWidth="1"/>
    <col min="4361" max="4608" width="11.42578125" style="3"/>
    <col min="4609" max="4609" width="2.85546875" style="3" customWidth="1"/>
    <col min="4610" max="4610" width="28.140625" style="3" customWidth="1"/>
    <col min="4611" max="4611" width="17" style="3" customWidth="1"/>
    <col min="4612" max="4612" width="9.5703125" style="3" customWidth="1"/>
    <col min="4613" max="4613" width="20.5703125" style="3" customWidth="1"/>
    <col min="4614" max="4614" width="9.140625" style="3" bestFit="1" customWidth="1"/>
    <col min="4615" max="4615" width="14.85546875" style="3" customWidth="1"/>
    <col min="4616" max="4616" width="4.5703125" style="3" customWidth="1"/>
    <col min="4617" max="4864" width="11.42578125" style="3"/>
    <col min="4865" max="4865" width="2.85546875" style="3" customWidth="1"/>
    <col min="4866" max="4866" width="28.140625" style="3" customWidth="1"/>
    <col min="4867" max="4867" width="17" style="3" customWidth="1"/>
    <col min="4868" max="4868" width="9.5703125" style="3" customWidth="1"/>
    <col min="4869" max="4869" width="20.5703125" style="3" customWidth="1"/>
    <col min="4870" max="4870" width="9.140625" style="3" bestFit="1" customWidth="1"/>
    <col min="4871" max="4871" width="14.85546875" style="3" customWidth="1"/>
    <col min="4872" max="4872" width="4.5703125" style="3" customWidth="1"/>
    <col min="4873" max="5120" width="11.42578125" style="3"/>
    <col min="5121" max="5121" width="2.85546875" style="3" customWidth="1"/>
    <col min="5122" max="5122" width="28.140625" style="3" customWidth="1"/>
    <col min="5123" max="5123" width="17" style="3" customWidth="1"/>
    <col min="5124" max="5124" width="9.5703125" style="3" customWidth="1"/>
    <col min="5125" max="5125" width="20.5703125" style="3" customWidth="1"/>
    <col min="5126" max="5126" width="9.140625" style="3" bestFit="1" customWidth="1"/>
    <col min="5127" max="5127" width="14.85546875" style="3" customWidth="1"/>
    <col min="5128" max="5128" width="4.5703125" style="3" customWidth="1"/>
    <col min="5129" max="5376" width="11.42578125" style="3"/>
    <col min="5377" max="5377" width="2.85546875" style="3" customWidth="1"/>
    <col min="5378" max="5378" width="28.140625" style="3" customWidth="1"/>
    <col min="5379" max="5379" width="17" style="3" customWidth="1"/>
    <col min="5380" max="5380" width="9.5703125" style="3" customWidth="1"/>
    <col min="5381" max="5381" width="20.5703125" style="3" customWidth="1"/>
    <col min="5382" max="5382" width="9.140625" style="3" bestFit="1" customWidth="1"/>
    <col min="5383" max="5383" width="14.85546875" style="3" customWidth="1"/>
    <col min="5384" max="5384" width="4.5703125" style="3" customWidth="1"/>
    <col min="5385" max="5632" width="11.42578125" style="3"/>
    <col min="5633" max="5633" width="2.85546875" style="3" customWidth="1"/>
    <col min="5634" max="5634" width="28.140625" style="3" customWidth="1"/>
    <col min="5635" max="5635" width="17" style="3" customWidth="1"/>
    <col min="5636" max="5636" width="9.5703125" style="3" customWidth="1"/>
    <col min="5637" max="5637" width="20.5703125" style="3" customWidth="1"/>
    <col min="5638" max="5638" width="9.140625" style="3" bestFit="1" customWidth="1"/>
    <col min="5639" max="5639" width="14.85546875" style="3" customWidth="1"/>
    <col min="5640" max="5640" width="4.5703125" style="3" customWidth="1"/>
    <col min="5641" max="5888" width="11.42578125" style="3"/>
    <col min="5889" max="5889" width="2.85546875" style="3" customWidth="1"/>
    <col min="5890" max="5890" width="28.140625" style="3" customWidth="1"/>
    <col min="5891" max="5891" width="17" style="3" customWidth="1"/>
    <col min="5892" max="5892" width="9.5703125" style="3" customWidth="1"/>
    <col min="5893" max="5893" width="20.5703125" style="3" customWidth="1"/>
    <col min="5894" max="5894" width="9.140625" style="3" bestFit="1" customWidth="1"/>
    <col min="5895" max="5895" width="14.85546875" style="3" customWidth="1"/>
    <col min="5896" max="5896" width="4.5703125" style="3" customWidth="1"/>
    <col min="5897" max="6144" width="11.42578125" style="3"/>
    <col min="6145" max="6145" width="2.85546875" style="3" customWidth="1"/>
    <col min="6146" max="6146" width="28.140625" style="3" customWidth="1"/>
    <col min="6147" max="6147" width="17" style="3" customWidth="1"/>
    <col min="6148" max="6148" width="9.5703125" style="3" customWidth="1"/>
    <col min="6149" max="6149" width="20.5703125" style="3" customWidth="1"/>
    <col min="6150" max="6150" width="9.140625" style="3" bestFit="1" customWidth="1"/>
    <col min="6151" max="6151" width="14.85546875" style="3" customWidth="1"/>
    <col min="6152" max="6152" width="4.5703125" style="3" customWidth="1"/>
    <col min="6153" max="6400" width="11.42578125" style="3"/>
    <col min="6401" max="6401" width="2.85546875" style="3" customWidth="1"/>
    <col min="6402" max="6402" width="28.140625" style="3" customWidth="1"/>
    <col min="6403" max="6403" width="17" style="3" customWidth="1"/>
    <col min="6404" max="6404" width="9.5703125" style="3" customWidth="1"/>
    <col min="6405" max="6405" width="20.5703125" style="3" customWidth="1"/>
    <col min="6406" max="6406" width="9.140625" style="3" bestFit="1" customWidth="1"/>
    <col min="6407" max="6407" width="14.85546875" style="3" customWidth="1"/>
    <col min="6408" max="6408" width="4.5703125" style="3" customWidth="1"/>
    <col min="6409" max="6656" width="11.42578125" style="3"/>
    <col min="6657" max="6657" width="2.85546875" style="3" customWidth="1"/>
    <col min="6658" max="6658" width="28.140625" style="3" customWidth="1"/>
    <col min="6659" max="6659" width="17" style="3" customWidth="1"/>
    <col min="6660" max="6660" width="9.5703125" style="3" customWidth="1"/>
    <col min="6661" max="6661" width="20.5703125" style="3" customWidth="1"/>
    <col min="6662" max="6662" width="9.140625" style="3" bestFit="1" customWidth="1"/>
    <col min="6663" max="6663" width="14.85546875" style="3" customWidth="1"/>
    <col min="6664" max="6664" width="4.5703125" style="3" customWidth="1"/>
    <col min="6665" max="6912" width="11.42578125" style="3"/>
    <col min="6913" max="6913" width="2.85546875" style="3" customWidth="1"/>
    <col min="6914" max="6914" width="28.140625" style="3" customWidth="1"/>
    <col min="6915" max="6915" width="17" style="3" customWidth="1"/>
    <col min="6916" max="6916" width="9.5703125" style="3" customWidth="1"/>
    <col min="6917" max="6917" width="20.5703125" style="3" customWidth="1"/>
    <col min="6918" max="6918" width="9.140625" style="3" bestFit="1" customWidth="1"/>
    <col min="6919" max="6919" width="14.85546875" style="3" customWidth="1"/>
    <col min="6920" max="6920" width="4.5703125" style="3" customWidth="1"/>
    <col min="6921" max="7168" width="11.42578125" style="3"/>
    <col min="7169" max="7169" width="2.85546875" style="3" customWidth="1"/>
    <col min="7170" max="7170" width="28.140625" style="3" customWidth="1"/>
    <col min="7171" max="7171" width="17" style="3" customWidth="1"/>
    <col min="7172" max="7172" width="9.5703125" style="3" customWidth="1"/>
    <col min="7173" max="7173" width="20.5703125" style="3" customWidth="1"/>
    <col min="7174" max="7174" width="9.140625" style="3" bestFit="1" customWidth="1"/>
    <col min="7175" max="7175" width="14.85546875" style="3" customWidth="1"/>
    <col min="7176" max="7176" width="4.5703125" style="3" customWidth="1"/>
    <col min="7177" max="7424" width="11.42578125" style="3"/>
    <col min="7425" max="7425" width="2.85546875" style="3" customWidth="1"/>
    <col min="7426" max="7426" width="28.140625" style="3" customWidth="1"/>
    <col min="7427" max="7427" width="17" style="3" customWidth="1"/>
    <col min="7428" max="7428" width="9.5703125" style="3" customWidth="1"/>
    <col min="7429" max="7429" width="20.5703125" style="3" customWidth="1"/>
    <col min="7430" max="7430" width="9.140625" style="3" bestFit="1" customWidth="1"/>
    <col min="7431" max="7431" width="14.85546875" style="3" customWidth="1"/>
    <col min="7432" max="7432" width="4.5703125" style="3" customWidth="1"/>
    <col min="7433" max="7680" width="11.42578125" style="3"/>
    <col min="7681" max="7681" width="2.85546875" style="3" customWidth="1"/>
    <col min="7682" max="7682" width="28.140625" style="3" customWidth="1"/>
    <col min="7683" max="7683" width="17" style="3" customWidth="1"/>
    <col min="7684" max="7684" width="9.5703125" style="3" customWidth="1"/>
    <col min="7685" max="7685" width="20.5703125" style="3" customWidth="1"/>
    <col min="7686" max="7686" width="9.140625" style="3" bestFit="1" customWidth="1"/>
    <col min="7687" max="7687" width="14.85546875" style="3" customWidth="1"/>
    <col min="7688" max="7688" width="4.5703125" style="3" customWidth="1"/>
    <col min="7689" max="7936" width="11.42578125" style="3"/>
    <col min="7937" max="7937" width="2.85546875" style="3" customWidth="1"/>
    <col min="7938" max="7938" width="28.140625" style="3" customWidth="1"/>
    <col min="7939" max="7939" width="17" style="3" customWidth="1"/>
    <col min="7940" max="7940" width="9.5703125" style="3" customWidth="1"/>
    <col min="7941" max="7941" width="20.5703125" style="3" customWidth="1"/>
    <col min="7942" max="7942" width="9.140625" style="3" bestFit="1" customWidth="1"/>
    <col min="7943" max="7943" width="14.85546875" style="3" customWidth="1"/>
    <col min="7944" max="7944" width="4.5703125" style="3" customWidth="1"/>
    <col min="7945" max="8192" width="11.42578125" style="3"/>
    <col min="8193" max="8193" width="2.85546875" style="3" customWidth="1"/>
    <col min="8194" max="8194" width="28.140625" style="3" customWidth="1"/>
    <col min="8195" max="8195" width="17" style="3" customWidth="1"/>
    <col min="8196" max="8196" width="9.5703125" style="3" customWidth="1"/>
    <col min="8197" max="8197" width="20.5703125" style="3" customWidth="1"/>
    <col min="8198" max="8198" width="9.140625" style="3" bestFit="1" customWidth="1"/>
    <col min="8199" max="8199" width="14.85546875" style="3" customWidth="1"/>
    <col min="8200" max="8200" width="4.5703125" style="3" customWidth="1"/>
    <col min="8201" max="8448" width="11.42578125" style="3"/>
    <col min="8449" max="8449" width="2.85546875" style="3" customWidth="1"/>
    <col min="8450" max="8450" width="28.140625" style="3" customWidth="1"/>
    <col min="8451" max="8451" width="17" style="3" customWidth="1"/>
    <col min="8452" max="8452" width="9.5703125" style="3" customWidth="1"/>
    <col min="8453" max="8453" width="20.5703125" style="3" customWidth="1"/>
    <col min="8454" max="8454" width="9.140625" style="3" bestFit="1" customWidth="1"/>
    <col min="8455" max="8455" width="14.85546875" style="3" customWidth="1"/>
    <col min="8456" max="8456" width="4.5703125" style="3" customWidth="1"/>
    <col min="8457" max="8704" width="11.42578125" style="3"/>
    <col min="8705" max="8705" width="2.85546875" style="3" customWidth="1"/>
    <col min="8706" max="8706" width="28.140625" style="3" customWidth="1"/>
    <col min="8707" max="8707" width="17" style="3" customWidth="1"/>
    <col min="8708" max="8708" width="9.5703125" style="3" customWidth="1"/>
    <col min="8709" max="8709" width="20.5703125" style="3" customWidth="1"/>
    <col min="8710" max="8710" width="9.140625" style="3" bestFit="1" customWidth="1"/>
    <col min="8711" max="8711" width="14.85546875" style="3" customWidth="1"/>
    <col min="8712" max="8712" width="4.5703125" style="3" customWidth="1"/>
    <col min="8713" max="8960" width="11.42578125" style="3"/>
    <col min="8961" max="8961" width="2.85546875" style="3" customWidth="1"/>
    <col min="8962" max="8962" width="28.140625" style="3" customWidth="1"/>
    <col min="8963" max="8963" width="17" style="3" customWidth="1"/>
    <col min="8964" max="8964" width="9.5703125" style="3" customWidth="1"/>
    <col min="8965" max="8965" width="20.5703125" style="3" customWidth="1"/>
    <col min="8966" max="8966" width="9.140625" style="3" bestFit="1" customWidth="1"/>
    <col min="8967" max="8967" width="14.85546875" style="3" customWidth="1"/>
    <col min="8968" max="8968" width="4.5703125" style="3" customWidth="1"/>
    <col min="8969" max="9216" width="11.42578125" style="3"/>
    <col min="9217" max="9217" width="2.85546875" style="3" customWidth="1"/>
    <col min="9218" max="9218" width="28.140625" style="3" customWidth="1"/>
    <col min="9219" max="9219" width="17" style="3" customWidth="1"/>
    <col min="9220" max="9220" width="9.5703125" style="3" customWidth="1"/>
    <col min="9221" max="9221" width="20.5703125" style="3" customWidth="1"/>
    <col min="9222" max="9222" width="9.140625" style="3" bestFit="1" customWidth="1"/>
    <col min="9223" max="9223" width="14.85546875" style="3" customWidth="1"/>
    <col min="9224" max="9224" width="4.5703125" style="3" customWidth="1"/>
    <col min="9225" max="9472" width="11.42578125" style="3"/>
    <col min="9473" max="9473" width="2.85546875" style="3" customWidth="1"/>
    <col min="9474" max="9474" width="28.140625" style="3" customWidth="1"/>
    <col min="9475" max="9475" width="17" style="3" customWidth="1"/>
    <col min="9476" max="9476" width="9.5703125" style="3" customWidth="1"/>
    <col min="9477" max="9477" width="20.5703125" style="3" customWidth="1"/>
    <col min="9478" max="9478" width="9.140625" style="3" bestFit="1" customWidth="1"/>
    <col min="9479" max="9479" width="14.85546875" style="3" customWidth="1"/>
    <col min="9480" max="9480" width="4.5703125" style="3" customWidth="1"/>
    <col min="9481" max="9728" width="11.42578125" style="3"/>
    <col min="9729" max="9729" width="2.85546875" style="3" customWidth="1"/>
    <col min="9730" max="9730" width="28.140625" style="3" customWidth="1"/>
    <col min="9731" max="9731" width="17" style="3" customWidth="1"/>
    <col min="9732" max="9732" width="9.5703125" style="3" customWidth="1"/>
    <col min="9733" max="9733" width="20.5703125" style="3" customWidth="1"/>
    <col min="9734" max="9734" width="9.140625" style="3" bestFit="1" customWidth="1"/>
    <col min="9735" max="9735" width="14.85546875" style="3" customWidth="1"/>
    <col min="9736" max="9736" width="4.5703125" style="3" customWidth="1"/>
    <col min="9737" max="9984" width="11.42578125" style="3"/>
    <col min="9985" max="9985" width="2.85546875" style="3" customWidth="1"/>
    <col min="9986" max="9986" width="28.140625" style="3" customWidth="1"/>
    <col min="9987" max="9987" width="17" style="3" customWidth="1"/>
    <col min="9988" max="9988" width="9.5703125" style="3" customWidth="1"/>
    <col min="9989" max="9989" width="20.5703125" style="3" customWidth="1"/>
    <col min="9990" max="9990" width="9.140625" style="3" bestFit="1" customWidth="1"/>
    <col min="9991" max="9991" width="14.85546875" style="3" customWidth="1"/>
    <col min="9992" max="9992" width="4.5703125" style="3" customWidth="1"/>
    <col min="9993" max="10240" width="11.42578125" style="3"/>
    <col min="10241" max="10241" width="2.85546875" style="3" customWidth="1"/>
    <col min="10242" max="10242" width="28.140625" style="3" customWidth="1"/>
    <col min="10243" max="10243" width="17" style="3" customWidth="1"/>
    <col min="10244" max="10244" width="9.5703125" style="3" customWidth="1"/>
    <col min="10245" max="10245" width="20.5703125" style="3" customWidth="1"/>
    <col min="10246" max="10246" width="9.140625" style="3" bestFit="1" customWidth="1"/>
    <col min="10247" max="10247" width="14.85546875" style="3" customWidth="1"/>
    <col min="10248" max="10248" width="4.5703125" style="3" customWidth="1"/>
    <col min="10249" max="10496" width="11.42578125" style="3"/>
    <col min="10497" max="10497" width="2.85546875" style="3" customWidth="1"/>
    <col min="10498" max="10498" width="28.140625" style="3" customWidth="1"/>
    <col min="10499" max="10499" width="17" style="3" customWidth="1"/>
    <col min="10500" max="10500" width="9.5703125" style="3" customWidth="1"/>
    <col min="10501" max="10501" width="20.5703125" style="3" customWidth="1"/>
    <col min="10502" max="10502" width="9.140625" style="3" bestFit="1" customWidth="1"/>
    <col min="10503" max="10503" width="14.85546875" style="3" customWidth="1"/>
    <col min="10504" max="10504" width="4.5703125" style="3" customWidth="1"/>
    <col min="10505" max="10752" width="11.42578125" style="3"/>
    <col min="10753" max="10753" width="2.85546875" style="3" customWidth="1"/>
    <col min="10754" max="10754" width="28.140625" style="3" customWidth="1"/>
    <col min="10755" max="10755" width="17" style="3" customWidth="1"/>
    <col min="10756" max="10756" width="9.5703125" style="3" customWidth="1"/>
    <col min="10757" max="10757" width="20.5703125" style="3" customWidth="1"/>
    <col min="10758" max="10758" width="9.140625" style="3" bestFit="1" customWidth="1"/>
    <col min="10759" max="10759" width="14.85546875" style="3" customWidth="1"/>
    <col min="10760" max="10760" width="4.5703125" style="3" customWidth="1"/>
    <col min="10761" max="11008" width="11.42578125" style="3"/>
    <col min="11009" max="11009" width="2.85546875" style="3" customWidth="1"/>
    <col min="11010" max="11010" width="28.140625" style="3" customWidth="1"/>
    <col min="11011" max="11011" width="17" style="3" customWidth="1"/>
    <col min="11012" max="11012" width="9.5703125" style="3" customWidth="1"/>
    <col min="11013" max="11013" width="20.5703125" style="3" customWidth="1"/>
    <col min="11014" max="11014" width="9.140625" style="3" bestFit="1" customWidth="1"/>
    <col min="11015" max="11015" width="14.85546875" style="3" customWidth="1"/>
    <col min="11016" max="11016" width="4.5703125" style="3" customWidth="1"/>
    <col min="11017" max="11264" width="11.42578125" style="3"/>
    <col min="11265" max="11265" width="2.85546875" style="3" customWidth="1"/>
    <col min="11266" max="11266" width="28.140625" style="3" customWidth="1"/>
    <col min="11267" max="11267" width="17" style="3" customWidth="1"/>
    <col min="11268" max="11268" width="9.5703125" style="3" customWidth="1"/>
    <col min="11269" max="11269" width="20.5703125" style="3" customWidth="1"/>
    <col min="11270" max="11270" width="9.140625" style="3" bestFit="1" customWidth="1"/>
    <col min="11271" max="11271" width="14.85546875" style="3" customWidth="1"/>
    <col min="11272" max="11272" width="4.5703125" style="3" customWidth="1"/>
    <col min="11273" max="11520" width="11.42578125" style="3"/>
    <col min="11521" max="11521" width="2.85546875" style="3" customWidth="1"/>
    <col min="11522" max="11522" width="28.140625" style="3" customWidth="1"/>
    <col min="11523" max="11523" width="17" style="3" customWidth="1"/>
    <col min="11524" max="11524" width="9.5703125" style="3" customWidth="1"/>
    <col min="11525" max="11525" width="20.5703125" style="3" customWidth="1"/>
    <col min="11526" max="11526" width="9.140625" style="3" bestFit="1" customWidth="1"/>
    <col min="11527" max="11527" width="14.85546875" style="3" customWidth="1"/>
    <col min="11528" max="11528" width="4.5703125" style="3" customWidth="1"/>
    <col min="11529" max="11776" width="11.42578125" style="3"/>
    <col min="11777" max="11777" width="2.85546875" style="3" customWidth="1"/>
    <col min="11778" max="11778" width="28.140625" style="3" customWidth="1"/>
    <col min="11779" max="11779" width="17" style="3" customWidth="1"/>
    <col min="11780" max="11780" width="9.5703125" style="3" customWidth="1"/>
    <col min="11781" max="11781" width="20.5703125" style="3" customWidth="1"/>
    <col min="11782" max="11782" width="9.140625" style="3" bestFit="1" customWidth="1"/>
    <col min="11783" max="11783" width="14.85546875" style="3" customWidth="1"/>
    <col min="11784" max="11784" width="4.5703125" style="3" customWidth="1"/>
    <col min="11785" max="12032" width="11.42578125" style="3"/>
    <col min="12033" max="12033" width="2.85546875" style="3" customWidth="1"/>
    <col min="12034" max="12034" width="28.140625" style="3" customWidth="1"/>
    <col min="12035" max="12035" width="17" style="3" customWidth="1"/>
    <col min="12036" max="12036" width="9.5703125" style="3" customWidth="1"/>
    <col min="12037" max="12037" width="20.5703125" style="3" customWidth="1"/>
    <col min="12038" max="12038" width="9.140625" style="3" bestFit="1" customWidth="1"/>
    <col min="12039" max="12039" width="14.85546875" style="3" customWidth="1"/>
    <col min="12040" max="12040" width="4.5703125" style="3" customWidth="1"/>
    <col min="12041" max="12288" width="11.42578125" style="3"/>
    <col min="12289" max="12289" width="2.85546875" style="3" customWidth="1"/>
    <col min="12290" max="12290" width="28.140625" style="3" customWidth="1"/>
    <col min="12291" max="12291" width="17" style="3" customWidth="1"/>
    <col min="12292" max="12292" width="9.5703125" style="3" customWidth="1"/>
    <col min="12293" max="12293" width="20.5703125" style="3" customWidth="1"/>
    <col min="12294" max="12294" width="9.140625" style="3" bestFit="1" customWidth="1"/>
    <col min="12295" max="12295" width="14.85546875" style="3" customWidth="1"/>
    <col min="12296" max="12296" width="4.5703125" style="3" customWidth="1"/>
    <col min="12297" max="12544" width="11.42578125" style="3"/>
    <col min="12545" max="12545" width="2.85546875" style="3" customWidth="1"/>
    <col min="12546" max="12546" width="28.140625" style="3" customWidth="1"/>
    <col min="12547" max="12547" width="17" style="3" customWidth="1"/>
    <col min="12548" max="12548" width="9.5703125" style="3" customWidth="1"/>
    <col min="12549" max="12549" width="20.5703125" style="3" customWidth="1"/>
    <col min="12550" max="12550" width="9.140625" style="3" bestFit="1" customWidth="1"/>
    <col min="12551" max="12551" width="14.85546875" style="3" customWidth="1"/>
    <col min="12552" max="12552" width="4.5703125" style="3" customWidth="1"/>
    <col min="12553" max="12800" width="11.42578125" style="3"/>
    <col min="12801" max="12801" width="2.85546875" style="3" customWidth="1"/>
    <col min="12802" max="12802" width="28.140625" style="3" customWidth="1"/>
    <col min="12803" max="12803" width="17" style="3" customWidth="1"/>
    <col min="12804" max="12804" width="9.5703125" style="3" customWidth="1"/>
    <col min="12805" max="12805" width="20.5703125" style="3" customWidth="1"/>
    <col min="12806" max="12806" width="9.140625" style="3" bestFit="1" customWidth="1"/>
    <col min="12807" max="12807" width="14.85546875" style="3" customWidth="1"/>
    <col min="12808" max="12808" width="4.5703125" style="3" customWidth="1"/>
    <col min="12809" max="13056" width="11.42578125" style="3"/>
    <col min="13057" max="13057" width="2.85546875" style="3" customWidth="1"/>
    <col min="13058" max="13058" width="28.140625" style="3" customWidth="1"/>
    <col min="13059" max="13059" width="17" style="3" customWidth="1"/>
    <col min="13060" max="13060" width="9.5703125" style="3" customWidth="1"/>
    <col min="13061" max="13061" width="20.5703125" style="3" customWidth="1"/>
    <col min="13062" max="13062" width="9.140625" style="3" bestFit="1" customWidth="1"/>
    <col min="13063" max="13063" width="14.85546875" style="3" customWidth="1"/>
    <col min="13064" max="13064" width="4.5703125" style="3" customWidth="1"/>
    <col min="13065" max="13312" width="11.42578125" style="3"/>
    <col min="13313" max="13313" width="2.85546875" style="3" customWidth="1"/>
    <col min="13314" max="13314" width="28.140625" style="3" customWidth="1"/>
    <col min="13315" max="13315" width="17" style="3" customWidth="1"/>
    <col min="13316" max="13316" width="9.5703125" style="3" customWidth="1"/>
    <col min="13317" max="13317" width="20.5703125" style="3" customWidth="1"/>
    <col min="13318" max="13318" width="9.140625" style="3" bestFit="1" customWidth="1"/>
    <col min="13319" max="13319" width="14.85546875" style="3" customWidth="1"/>
    <col min="13320" max="13320" width="4.5703125" style="3" customWidth="1"/>
    <col min="13321" max="13568" width="11.42578125" style="3"/>
    <col min="13569" max="13569" width="2.85546875" style="3" customWidth="1"/>
    <col min="13570" max="13570" width="28.140625" style="3" customWidth="1"/>
    <col min="13571" max="13571" width="17" style="3" customWidth="1"/>
    <col min="13572" max="13572" width="9.5703125" style="3" customWidth="1"/>
    <col min="13573" max="13573" width="20.5703125" style="3" customWidth="1"/>
    <col min="13574" max="13574" width="9.140625" style="3" bestFit="1" customWidth="1"/>
    <col min="13575" max="13575" width="14.85546875" style="3" customWidth="1"/>
    <col min="13576" max="13576" width="4.5703125" style="3" customWidth="1"/>
    <col min="13577" max="13824" width="11.42578125" style="3"/>
    <col min="13825" max="13825" width="2.85546875" style="3" customWidth="1"/>
    <col min="13826" max="13826" width="28.140625" style="3" customWidth="1"/>
    <col min="13827" max="13827" width="17" style="3" customWidth="1"/>
    <col min="13828" max="13828" width="9.5703125" style="3" customWidth="1"/>
    <col min="13829" max="13829" width="20.5703125" style="3" customWidth="1"/>
    <col min="13830" max="13830" width="9.140625" style="3" bestFit="1" customWidth="1"/>
    <col min="13831" max="13831" width="14.85546875" style="3" customWidth="1"/>
    <col min="13832" max="13832" width="4.5703125" style="3" customWidth="1"/>
    <col min="13833" max="14080" width="11.42578125" style="3"/>
    <col min="14081" max="14081" width="2.85546875" style="3" customWidth="1"/>
    <col min="14082" max="14082" width="28.140625" style="3" customWidth="1"/>
    <col min="14083" max="14083" width="17" style="3" customWidth="1"/>
    <col min="14084" max="14084" width="9.5703125" style="3" customWidth="1"/>
    <col min="14085" max="14085" width="20.5703125" style="3" customWidth="1"/>
    <col min="14086" max="14086" width="9.140625" style="3" bestFit="1" customWidth="1"/>
    <col min="14087" max="14087" width="14.85546875" style="3" customWidth="1"/>
    <col min="14088" max="14088" width="4.5703125" style="3" customWidth="1"/>
    <col min="14089" max="14336" width="11.42578125" style="3"/>
    <col min="14337" max="14337" width="2.85546875" style="3" customWidth="1"/>
    <col min="14338" max="14338" width="28.140625" style="3" customWidth="1"/>
    <col min="14339" max="14339" width="17" style="3" customWidth="1"/>
    <col min="14340" max="14340" width="9.5703125" style="3" customWidth="1"/>
    <col min="14341" max="14341" width="20.5703125" style="3" customWidth="1"/>
    <col min="14342" max="14342" width="9.140625" style="3" bestFit="1" customWidth="1"/>
    <col min="14343" max="14343" width="14.85546875" style="3" customWidth="1"/>
    <col min="14344" max="14344" width="4.5703125" style="3" customWidth="1"/>
    <col min="14345" max="14592" width="11.42578125" style="3"/>
    <col min="14593" max="14593" width="2.85546875" style="3" customWidth="1"/>
    <col min="14594" max="14594" width="28.140625" style="3" customWidth="1"/>
    <col min="14595" max="14595" width="17" style="3" customWidth="1"/>
    <col min="14596" max="14596" width="9.5703125" style="3" customWidth="1"/>
    <col min="14597" max="14597" width="20.5703125" style="3" customWidth="1"/>
    <col min="14598" max="14598" width="9.140625" style="3" bestFit="1" customWidth="1"/>
    <col min="14599" max="14599" width="14.85546875" style="3" customWidth="1"/>
    <col min="14600" max="14600" width="4.5703125" style="3" customWidth="1"/>
    <col min="14601" max="14848" width="11.42578125" style="3"/>
    <col min="14849" max="14849" width="2.85546875" style="3" customWidth="1"/>
    <col min="14850" max="14850" width="28.140625" style="3" customWidth="1"/>
    <col min="14851" max="14851" width="17" style="3" customWidth="1"/>
    <col min="14852" max="14852" width="9.5703125" style="3" customWidth="1"/>
    <col min="14853" max="14853" width="20.5703125" style="3" customWidth="1"/>
    <col min="14854" max="14854" width="9.140625" style="3" bestFit="1" customWidth="1"/>
    <col min="14855" max="14855" width="14.85546875" style="3" customWidth="1"/>
    <col min="14856" max="14856" width="4.5703125" style="3" customWidth="1"/>
    <col min="14857" max="15104" width="11.42578125" style="3"/>
    <col min="15105" max="15105" width="2.85546875" style="3" customWidth="1"/>
    <col min="15106" max="15106" width="28.140625" style="3" customWidth="1"/>
    <col min="15107" max="15107" width="17" style="3" customWidth="1"/>
    <col min="15108" max="15108" width="9.5703125" style="3" customWidth="1"/>
    <col min="15109" max="15109" width="20.5703125" style="3" customWidth="1"/>
    <col min="15110" max="15110" width="9.140625" style="3" bestFit="1" customWidth="1"/>
    <col min="15111" max="15111" width="14.85546875" style="3" customWidth="1"/>
    <col min="15112" max="15112" width="4.5703125" style="3" customWidth="1"/>
    <col min="15113" max="15360" width="11.42578125" style="3"/>
    <col min="15361" max="15361" width="2.85546875" style="3" customWidth="1"/>
    <col min="15362" max="15362" width="28.140625" style="3" customWidth="1"/>
    <col min="15363" max="15363" width="17" style="3" customWidth="1"/>
    <col min="15364" max="15364" width="9.5703125" style="3" customWidth="1"/>
    <col min="15365" max="15365" width="20.5703125" style="3" customWidth="1"/>
    <col min="15366" max="15366" width="9.140625" style="3" bestFit="1" customWidth="1"/>
    <col min="15367" max="15367" width="14.85546875" style="3" customWidth="1"/>
    <col min="15368" max="15368" width="4.5703125" style="3" customWidth="1"/>
    <col min="15369" max="15616" width="11.42578125" style="3"/>
    <col min="15617" max="15617" width="2.85546875" style="3" customWidth="1"/>
    <col min="15618" max="15618" width="28.140625" style="3" customWidth="1"/>
    <col min="15619" max="15619" width="17" style="3" customWidth="1"/>
    <col min="15620" max="15620" width="9.5703125" style="3" customWidth="1"/>
    <col min="15621" max="15621" width="20.5703125" style="3" customWidth="1"/>
    <col min="15622" max="15622" width="9.140625" style="3" bestFit="1" customWidth="1"/>
    <col min="15623" max="15623" width="14.85546875" style="3" customWidth="1"/>
    <col min="15624" max="15624" width="4.5703125" style="3" customWidth="1"/>
    <col min="15625" max="15872" width="11.42578125" style="3"/>
    <col min="15873" max="15873" width="2.85546875" style="3" customWidth="1"/>
    <col min="15874" max="15874" width="28.140625" style="3" customWidth="1"/>
    <col min="15875" max="15875" width="17" style="3" customWidth="1"/>
    <col min="15876" max="15876" width="9.5703125" style="3" customWidth="1"/>
    <col min="15877" max="15877" width="20.5703125" style="3" customWidth="1"/>
    <col min="15878" max="15878" width="9.140625" style="3" bestFit="1" customWidth="1"/>
    <col min="15879" max="15879" width="14.85546875" style="3" customWidth="1"/>
    <col min="15880" max="15880" width="4.5703125" style="3" customWidth="1"/>
    <col min="15881" max="16128" width="11.42578125" style="3"/>
    <col min="16129" max="16129" width="2.85546875" style="3" customWidth="1"/>
    <col min="16130" max="16130" width="28.140625" style="3" customWidth="1"/>
    <col min="16131" max="16131" width="17" style="3" customWidth="1"/>
    <col min="16132" max="16132" width="9.5703125" style="3" customWidth="1"/>
    <col min="16133" max="16133" width="20.5703125" style="3" customWidth="1"/>
    <col min="16134" max="16134" width="9.140625" style="3" bestFit="1" customWidth="1"/>
    <col min="16135" max="16135" width="14.85546875" style="3" customWidth="1"/>
    <col min="16136" max="16136" width="4.5703125" style="3" customWidth="1"/>
    <col min="16137" max="16384" width="11.42578125" style="3"/>
  </cols>
  <sheetData>
    <row r="10" spans="2:7" x14ac:dyDescent="0.25">
      <c r="B10" s="1" t="s">
        <v>0</v>
      </c>
      <c r="C10" s="2" t="s">
        <v>1</v>
      </c>
      <c r="E10" s="106" t="s">
        <v>2</v>
      </c>
      <c r="F10" s="107"/>
      <c r="G10" s="4">
        <v>10000</v>
      </c>
    </row>
    <row r="11" spans="2:7" x14ac:dyDescent="0.25">
      <c r="B11" s="5" t="s">
        <v>3</v>
      </c>
      <c r="C11" s="6" t="s">
        <v>4</v>
      </c>
      <c r="E11" s="105" t="s">
        <v>5</v>
      </c>
      <c r="F11" s="105"/>
      <c r="G11" s="7" t="s">
        <v>6</v>
      </c>
    </row>
    <row r="12" spans="2:7" ht="18" customHeight="1" x14ac:dyDescent="0.25">
      <c r="B12" s="5" t="s">
        <v>7</v>
      </c>
      <c r="C12" s="8" t="s">
        <v>8</v>
      </c>
      <c r="E12" s="105" t="s">
        <v>9</v>
      </c>
      <c r="F12" s="105"/>
      <c r="G12" s="9">
        <v>1500</v>
      </c>
    </row>
    <row r="13" spans="2:7" ht="15" customHeight="1" x14ac:dyDescent="0.25">
      <c r="B13" s="5" t="s">
        <v>10</v>
      </c>
      <c r="C13" s="8" t="s">
        <v>11</v>
      </c>
      <c r="E13" s="105" t="s">
        <v>12</v>
      </c>
      <c r="F13" s="105"/>
      <c r="G13" s="4">
        <f>G10*G12</f>
        <v>15000000</v>
      </c>
    </row>
    <row r="14" spans="2:7" x14ac:dyDescent="0.25">
      <c r="B14" s="5" t="s">
        <v>13</v>
      </c>
      <c r="C14" s="8" t="s">
        <v>14</v>
      </c>
      <c r="E14" s="105" t="s">
        <v>15</v>
      </c>
      <c r="F14" s="105"/>
      <c r="G14" s="10" t="s">
        <v>16</v>
      </c>
    </row>
    <row r="15" spans="2:7" x14ac:dyDescent="0.25">
      <c r="B15" s="5" t="s">
        <v>17</v>
      </c>
      <c r="C15" s="8" t="s">
        <v>18</v>
      </c>
      <c r="E15" s="105" t="s">
        <v>19</v>
      </c>
      <c r="F15" s="105"/>
      <c r="G15" s="7" t="s">
        <v>20</v>
      </c>
    </row>
    <row r="16" spans="2:7" ht="25.5" x14ac:dyDescent="0.25">
      <c r="B16" s="5" t="s">
        <v>21</v>
      </c>
      <c r="C16" s="11" t="s">
        <v>34</v>
      </c>
      <c r="E16" s="112" t="s">
        <v>22</v>
      </c>
      <c r="F16" s="112"/>
      <c r="G16" s="10" t="s">
        <v>23</v>
      </c>
    </row>
    <row r="17" spans="2:7" x14ac:dyDescent="0.25">
      <c r="B17" s="12"/>
      <c r="C17" s="13"/>
      <c r="E17" s="14"/>
      <c r="F17" s="14"/>
      <c r="G17" s="15"/>
    </row>
    <row r="18" spans="2:7" ht="25.5" customHeight="1" x14ac:dyDescent="0.25">
      <c r="B18" s="106" t="s">
        <v>24</v>
      </c>
      <c r="C18" s="113"/>
      <c r="D18" s="113"/>
      <c r="E18" s="113"/>
      <c r="F18" s="113"/>
      <c r="G18" s="113"/>
    </row>
    <row r="19" spans="2:7" x14ac:dyDescent="0.25">
      <c r="C19" s="16"/>
      <c r="D19" s="16"/>
      <c r="E19" s="17"/>
      <c r="F19" s="18"/>
    </row>
    <row r="20" spans="2:7" x14ac:dyDescent="0.25">
      <c r="B20" s="19" t="s">
        <v>25</v>
      </c>
      <c r="C20" s="20"/>
      <c r="D20" s="20"/>
      <c r="E20" s="20"/>
      <c r="F20" s="20"/>
      <c r="G20" s="20"/>
    </row>
    <row r="21" spans="2:7" ht="25.5" x14ac:dyDescent="0.25">
      <c r="B21" s="1" t="s">
        <v>26</v>
      </c>
      <c r="C21" s="2" t="s">
        <v>27</v>
      </c>
      <c r="D21" s="2" t="s">
        <v>28</v>
      </c>
      <c r="E21" s="2" t="s">
        <v>29</v>
      </c>
      <c r="F21" s="2" t="s">
        <v>30</v>
      </c>
      <c r="G21" s="21" t="s">
        <v>31</v>
      </c>
    </row>
    <row r="22" spans="2:7" x14ac:dyDescent="0.25">
      <c r="B22" s="22" t="s">
        <v>32</v>
      </c>
      <c r="C22" s="23" t="s">
        <v>33</v>
      </c>
      <c r="D22" s="23">
        <v>35</v>
      </c>
      <c r="E22" s="23" t="s">
        <v>34</v>
      </c>
      <c r="F22" s="24">
        <v>25000</v>
      </c>
      <c r="G22" s="24">
        <f>D22*F22</f>
        <v>875000</v>
      </c>
    </row>
    <row r="23" spans="2:7" x14ac:dyDescent="0.25">
      <c r="B23" s="22" t="s">
        <v>35</v>
      </c>
      <c r="C23" s="23" t="s">
        <v>33</v>
      </c>
      <c r="D23" s="23">
        <v>20</v>
      </c>
      <c r="E23" s="23" t="s">
        <v>36</v>
      </c>
      <c r="F23" s="24">
        <v>25000</v>
      </c>
      <c r="G23" s="24">
        <f t="shared" ref="G23:G31" si="0">D23*F23</f>
        <v>500000</v>
      </c>
    </row>
    <row r="24" spans="2:7" x14ac:dyDescent="0.25">
      <c r="B24" s="22" t="s">
        <v>37</v>
      </c>
      <c r="C24" s="23" t="s">
        <v>33</v>
      </c>
      <c r="D24" s="23">
        <v>4</v>
      </c>
      <c r="E24" s="23" t="s">
        <v>38</v>
      </c>
      <c r="F24" s="24">
        <v>25000</v>
      </c>
      <c r="G24" s="24">
        <f t="shared" si="0"/>
        <v>100000</v>
      </c>
    </row>
    <row r="25" spans="2:7" x14ac:dyDescent="0.25">
      <c r="B25" s="22" t="s">
        <v>39</v>
      </c>
      <c r="C25" s="23" t="s">
        <v>33</v>
      </c>
      <c r="D25" s="23">
        <v>9</v>
      </c>
      <c r="E25" s="23" t="s">
        <v>40</v>
      </c>
      <c r="F25" s="24">
        <v>25000</v>
      </c>
      <c r="G25" s="24">
        <f t="shared" si="0"/>
        <v>225000</v>
      </c>
    </row>
    <row r="26" spans="2:7" x14ac:dyDescent="0.25">
      <c r="B26" s="22" t="s">
        <v>41</v>
      </c>
      <c r="C26" s="23" t="s">
        <v>33</v>
      </c>
      <c r="D26" s="23">
        <v>5</v>
      </c>
      <c r="E26" s="23" t="s">
        <v>42</v>
      </c>
      <c r="F26" s="24">
        <v>25000</v>
      </c>
      <c r="G26" s="24">
        <f t="shared" si="0"/>
        <v>125000</v>
      </c>
    </row>
    <row r="27" spans="2:7" x14ac:dyDescent="0.25">
      <c r="B27" s="22" t="s">
        <v>43</v>
      </c>
      <c r="C27" s="23" t="s">
        <v>33</v>
      </c>
      <c r="D27" s="23">
        <v>1</v>
      </c>
      <c r="E27" s="23" t="s">
        <v>44</v>
      </c>
      <c r="F27" s="24">
        <v>25000</v>
      </c>
      <c r="G27" s="24">
        <f t="shared" si="0"/>
        <v>25000</v>
      </c>
    </row>
    <row r="28" spans="2:7" x14ac:dyDescent="0.25">
      <c r="B28" s="22" t="s">
        <v>45</v>
      </c>
      <c r="C28" s="23" t="s">
        <v>33</v>
      </c>
      <c r="D28" s="23">
        <v>10</v>
      </c>
      <c r="E28" s="23" t="s">
        <v>36</v>
      </c>
      <c r="F28" s="24">
        <v>25000</v>
      </c>
      <c r="G28" s="24">
        <f t="shared" si="0"/>
        <v>250000</v>
      </c>
    </row>
    <row r="29" spans="2:7" x14ac:dyDescent="0.25">
      <c r="B29" s="22" t="s">
        <v>46</v>
      </c>
      <c r="C29" s="23" t="s">
        <v>33</v>
      </c>
      <c r="D29" s="23">
        <v>90</v>
      </c>
      <c r="E29" s="23" t="s">
        <v>47</v>
      </c>
      <c r="F29" s="24">
        <v>25000</v>
      </c>
      <c r="G29" s="24">
        <f t="shared" si="0"/>
        <v>2250000</v>
      </c>
    </row>
    <row r="30" spans="2:7" x14ac:dyDescent="0.25">
      <c r="B30" s="22" t="s">
        <v>48</v>
      </c>
      <c r="C30" s="23" t="s">
        <v>33</v>
      </c>
      <c r="D30" s="23">
        <v>10</v>
      </c>
      <c r="E30" s="23" t="s">
        <v>47</v>
      </c>
      <c r="F30" s="24">
        <v>25000</v>
      </c>
      <c r="G30" s="24">
        <f t="shared" si="0"/>
        <v>250000</v>
      </c>
    </row>
    <row r="31" spans="2:7" ht="11.25" customHeight="1" x14ac:dyDescent="0.25">
      <c r="B31" s="22" t="s">
        <v>49</v>
      </c>
      <c r="C31" s="25" t="s">
        <v>33</v>
      </c>
      <c r="D31" s="25">
        <v>3</v>
      </c>
      <c r="E31" s="25" t="s">
        <v>50</v>
      </c>
      <c r="F31" s="24">
        <v>25000</v>
      </c>
      <c r="G31" s="26">
        <f t="shared" si="0"/>
        <v>75000</v>
      </c>
    </row>
    <row r="32" spans="2:7" x14ac:dyDescent="0.25">
      <c r="B32" s="114" t="s">
        <v>51</v>
      </c>
      <c r="C32" s="115"/>
      <c r="D32" s="115"/>
      <c r="E32" s="115"/>
      <c r="F32" s="116"/>
      <c r="G32" s="27">
        <f>SUM(G22:G31)</f>
        <v>4675000</v>
      </c>
    </row>
    <row r="33" spans="2:7" x14ac:dyDescent="0.25">
      <c r="B33" s="14"/>
      <c r="C33" s="14"/>
      <c r="D33" s="14"/>
      <c r="E33" s="14"/>
      <c r="F33" s="28"/>
      <c r="G33" s="28"/>
    </row>
    <row r="34" spans="2:7" x14ac:dyDescent="0.25">
      <c r="B34" s="19" t="s">
        <v>52</v>
      </c>
      <c r="C34" s="29"/>
      <c r="D34" s="29"/>
      <c r="E34" s="29"/>
      <c r="F34" s="30"/>
      <c r="G34" s="30"/>
    </row>
    <row r="35" spans="2:7" ht="25.5" x14ac:dyDescent="0.25">
      <c r="B35" s="31" t="s">
        <v>26</v>
      </c>
      <c r="C35" s="32" t="s">
        <v>27</v>
      </c>
      <c r="D35" s="32" t="s">
        <v>28</v>
      </c>
      <c r="E35" s="32" t="s">
        <v>29</v>
      </c>
      <c r="F35" s="33" t="s">
        <v>30</v>
      </c>
      <c r="G35" s="34" t="s">
        <v>31</v>
      </c>
    </row>
    <row r="36" spans="2:7" x14ac:dyDescent="0.25">
      <c r="B36" s="35"/>
      <c r="C36" s="36"/>
      <c r="D36" s="36"/>
      <c r="E36" s="36"/>
      <c r="F36" s="37"/>
      <c r="G36" s="37"/>
    </row>
    <row r="37" spans="2:7" x14ac:dyDescent="0.25">
      <c r="B37" s="114" t="s">
        <v>53</v>
      </c>
      <c r="C37" s="115"/>
      <c r="D37" s="115"/>
      <c r="E37" s="115"/>
      <c r="F37" s="116"/>
      <c r="G37" s="38"/>
    </row>
    <row r="38" spans="2:7" x14ac:dyDescent="0.25">
      <c r="F38" s="39"/>
      <c r="G38" s="39"/>
    </row>
    <row r="39" spans="2:7" x14ac:dyDescent="0.25">
      <c r="B39" s="19" t="s">
        <v>54</v>
      </c>
      <c r="C39" s="29"/>
      <c r="D39" s="29"/>
      <c r="E39" s="29"/>
      <c r="F39" s="30"/>
      <c r="G39" s="30"/>
    </row>
    <row r="40" spans="2:7" ht="25.5" x14ac:dyDescent="0.25">
      <c r="B40" s="31" t="s">
        <v>26</v>
      </c>
      <c r="C40" s="40" t="s">
        <v>27</v>
      </c>
      <c r="D40" s="40" t="s">
        <v>28</v>
      </c>
      <c r="E40" s="40" t="s">
        <v>29</v>
      </c>
      <c r="F40" s="33" t="s">
        <v>30</v>
      </c>
      <c r="G40" s="34" t="s">
        <v>31</v>
      </c>
    </row>
    <row r="41" spans="2:7" x14ac:dyDescent="0.25">
      <c r="B41" s="41" t="s">
        <v>55</v>
      </c>
      <c r="C41" s="42" t="s">
        <v>56</v>
      </c>
      <c r="D41" s="42">
        <v>0.3</v>
      </c>
      <c r="E41" s="42" t="s">
        <v>36</v>
      </c>
      <c r="F41" s="43">
        <v>80000</v>
      </c>
      <c r="G41" s="44">
        <f>D41*F41</f>
        <v>24000</v>
      </c>
    </row>
    <row r="42" spans="2:7" x14ac:dyDescent="0.25">
      <c r="B42" s="41" t="s">
        <v>57</v>
      </c>
      <c r="C42" s="42" t="s">
        <v>56</v>
      </c>
      <c r="D42" s="42">
        <v>0.5</v>
      </c>
      <c r="E42" s="42" t="s">
        <v>58</v>
      </c>
      <c r="F42" s="43">
        <v>120000</v>
      </c>
      <c r="G42" s="44">
        <f t="shared" ref="G42:G47" si="1">D42*F42</f>
        <v>60000</v>
      </c>
    </row>
    <row r="43" spans="2:7" x14ac:dyDescent="0.25">
      <c r="B43" s="41" t="s">
        <v>59</v>
      </c>
      <c r="C43" s="42" t="s">
        <v>56</v>
      </c>
      <c r="D43" s="42">
        <v>1</v>
      </c>
      <c r="E43" s="42" t="s">
        <v>60</v>
      </c>
      <c r="F43" s="43">
        <v>30000</v>
      </c>
      <c r="G43" s="44">
        <f t="shared" si="1"/>
        <v>30000</v>
      </c>
    </row>
    <row r="44" spans="2:7" x14ac:dyDescent="0.25">
      <c r="B44" s="41" t="s">
        <v>61</v>
      </c>
      <c r="C44" s="42" t="s">
        <v>56</v>
      </c>
      <c r="D44" s="42">
        <v>5</v>
      </c>
      <c r="E44" s="42" t="s">
        <v>47</v>
      </c>
      <c r="F44" s="43">
        <v>30000</v>
      </c>
      <c r="G44" s="44">
        <f t="shared" si="1"/>
        <v>150000</v>
      </c>
    </row>
    <row r="45" spans="2:7" x14ac:dyDescent="0.25">
      <c r="B45" s="41" t="s">
        <v>62</v>
      </c>
      <c r="C45" s="42" t="s">
        <v>56</v>
      </c>
      <c r="D45" s="42">
        <v>14</v>
      </c>
      <c r="E45" s="42" t="s">
        <v>63</v>
      </c>
      <c r="F45" s="43">
        <v>35000</v>
      </c>
      <c r="G45" s="44">
        <f t="shared" si="1"/>
        <v>490000</v>
      </c>
    </row>
    <row r="46" spans="2:7" x14ac:dyDescent="0.25">
      <c r="B46" s="41" t="s">
        <v>64</v>
      </c>
      <c r="C46" s="42" t="s">
        <v>56</v>
      </c>
      <c r="D46" s="42">
        <v>3</v>
      </c>
      <c r="E46" s="42" t="s">
        <v>47</v>
      </c>
      <c r="F46" s="43">
        <v>50000</v>
      </c>
      <c r="G46" s="44">
        <f t="shared" si="1"/>
        <v>150000</v>
      </c>
    </row>
    <row r="47" spans="2:7" x14ac:dyDescent="0.25">
      <c r="B47" s="41" t="s">
        <v>65</v>
      </c>
      <c r="C47" s="42" t="s">
        <v>56</v>
      </c>
      <c r="D47" s="42">
        <v>1</v>
      </c>
      <c r="E47" s="42" t="s">
        <v>50</v>
      </c>
      <c r="F47" s="43">
        <v>30000</v>
      </c>
      <c r="G47" s="44">
        <f t="shared" si="1"/>
        <v>30000</v>
      </c>
    </row>
    <row r="48" spans="2:7" x14ac:dyDescent="0.25">
      <c r="B48" s="114" t="s">
        <v>66</v>
      </c>
      <c r="C48" s="115"/>
      <c r="D48" s="115"/>
      <c r="E48" s="115"/>
      <c r="F48" s="116"/>
      <c r="G48" s="45">
        <f>SUM(G41:G47)</f>
        <v>934000</v>
      </c>
    </row>
    <row r="49" spans="2:9" x14ac:dyDescent="0.25">
      <c r="F49" s="46"/>
      <c r="G49" s="46"/>
    </row>
    <row r="50" spans="2:9" x14ac:dyDescent="0.25">
      <c r="B50" s="19" t="s">
        <v>67</v>
      </c>
      <c r="C50" s="29"/>
      <c r="D50" s="29"/>
      <c r="E50" s="29"/>
      <c r="F50" s="47"/>
      <c r="G50" s="47"/>
    </row>
    <row r="51" spans="2:9" ht="25.5" x14ac:dyDescent="0.25">
      <c r="B51" s="48" t="s">
        <v>68</v>
      </c>
      <c r="C51" s="49" t="s">
        <v>27</v>
      </c>
      <c r="D51" s="49" t="s">
        <v>69</v>
      </c>
      <c r="E51" s="49" t="s">
        <v>29</v>
      </c>
      <c r="F51" s="50" t="s">
        <v>30</v>
      </c>
      <c r="G51" s="50" t="s">
        <v>31</v>
      </c>
    </row>
    <row r="52" spans="2:9" x14ac:dyDescent="0.25">
      <c r="B52" s="51" t="s">
        <v>70</v>
      </c>
      <c r="C52" s="52"/>
      <c r="D52" s="52"/>
      <c r="E52" s="52"/>
      <c r="F52" s="53"/>
      <c r="G52" s="53"/>
    </row>
    <row r="53" spans="2:9" x14ac:dyDescent="0.25">
      <c r="B53" s="35" t="s">
        <v>71</v>
      </c>
      <c r="C53" s="42" t="s">
        <v>72</v>
      </c>
      <c r="D53" s="36">
        <v>300</v>
      </c>
      <c r="E53" s="36" t="s">
        <v>73</v>
      </c>
      <c r="F53" s="43">
        <v>1200</v>
      </c>
      <c r="G53" s="54">
        <f>(D53*F53)</f>
        <v>360000</v>
      </c>
    </row>
    <row r="54" spans="2:9" x14ac:dyDescent="0.25">
      <c r="B54" s="35" t="s">
        <v>74</v>
      </c>
      <c r="C54" s="42" t="s">
        <v>72</v>
      </c>
      <c r="D54" s="36">
        <v>250</v>
      </c>
      <c r="E54" s="36" t="s">
        <v>75</v>
      </c>
      <c r="F54" s="43">
        <v>1500</v>
      </c>
      <c r="G54" s="54">
        <f>(D54*F54)</f>
        <v>375000</v>
      </c>
    </row>
    <row r="55" spans="2:9" x14ac:dyDescent="0.25">
      <c r="B55" s="35" t="s">
        <v>76</v>
      </c>
      <c r="C55" s="42" t="s">
        <v>72</v>
      </c>
      <c r="D55" s="36">
        <v>150</v>
      </c>
      <c r="E55" s="36" t="s">
        <v>77</v>
      </c>
      <c r="F55" s="43">
        <v>880</v>
      </c>
      <c r="G55" s="54">
        <f>(D55*F55)</f>
        <v>132000</v>
      </c>
    </row>
    <row r="56" spans="2:9" x14ac:dyDescent="0.25">
      <c r="B56" s="35" t="s">
        <v>78</v>
      </c>
      <c r="C56" s="42" t="s">
        <v>72</v>
      </c>
      <c r="D56" s="36">
        <v>200</v>
      </c>
      <c r="E56" s="36" t="s">
        <v>79</v>
      </c>
      <c r="F56" s="43">
        <v>1900</v>
      </c>
      <c r="G56" s="54">
        <f>(D56*F56)</f>
        <v>380000</v>
      </c>
    </row>
    <row r="57" spans="2:9" x14ac:dyDescent="0.25">
      <c r="B57" s="35" t="s">
        <v>80</v>
      </c>
      <c r="C57" s="42" t="s">
        <v>81</v>
      </c>
      <c r="D57" s="36">
        <v>200</v>
      </c>
      <c r="E57" s="36" t="s">
        <v>82</v>
      </c>
      <c r="F57" s="43">
        <v>1440</v>
      </c>
      <c r="G57" s="54">
        <f>D57*F57</f>
        <v>288000</v>
      </c>
    </row>
    <row r="58" spans="2:9" x14ac:dyDescent="0.25">
      <c r="B58" s="35" t="s">
        <v>83</v>
      </c>
      <c r="C58" s="42" t="s">
        <v>72</v>
      </c>
      <c r="D58" s="36">
        <v>100</v>
      </c>
      <c r="E58" s="36" t="s">
        <v>84</v>
      </c>
      <c r="F58" s="43">
        <v>830</v>
      </c>
      <c r="G58" s="54">
        <f>(D58*F58)</f>
        <v>83000</v>
      </c>
    </row>
    <row r="59" spans="2:9" x14ac:dyDescent="0.25">
      <c r="B59" s="51" t="s">
        <v>85</v>
      </c>
      <c r="C59" s="52"/>
      <c r="D59" s="52"/>
      <c r="E59" s="52"/>
      <c r="F59" s="53"/>
      <c r="G59" s="53"/>
    </row>
    <row r="60" spans="2:9" x14ac:dyDescent="0.25">
      <c r="B60" s="55" t="s">
        <v>152</v>
      </c>
      <c r="C60" s="56" t="s">
        <v>88</v>
      </c>
      <c r="D60" s="56">
        <v>10</v>
      </c>
      <c r="E60" s="56" t="s">
        <v>86</v>
      </c>
      <c r="F60" s="57">
        <v>18870</v>
      </c>
      <c r="G60" s="54">
        <f>(D60*F60)</f>
        <v>188700</v>
      </c>
    </row>
    <row r="61" spans="2:9" ht="14.25" customHeight="1" x14ac:dyDescent="0.25">
      <c r="B61" s="41" t="s">
        <v>87</v>
      </c>
      <c r="C61" s="42" t="s">
        <v>88</v>
      </c>
      <c r="D61" s="42">
        <v>6</v>
      </c>
      <c r="E61" s="58" t="s">
        <v>89</v>
      </c>
      <c r="F61" s="43">
        <v>13562</v>
      </c>
      <c r="G61" s="54">
        <f>(D61*F61)</f>
        <v>81372</v>
      </c>
      <c r="I61" s="3" t="s">
        <v>90</v>
      </c>
    </row>
    <row r="62" spans="2:9" x14ac:dyDescent="0.25">
      <c r="B62" s="51" t="s">
        <v>91</v>
      </c>
      <c r="C62" s="52"/>
      <c r="D62" s="52"/>
      <c r="E62" s="52"/>
      <c r="F62" s="53"/>
      <c r="G62" s="53"/>
    </row>
    <row r="63" spans="2:9" x14ac:dyDescent="0.25">
      <c r="B63" s="22" t="s">
        <v>92</v>
      </c>
      <c r="C63" s="42" t="s">
        <v>88</v>
      </c>
      <c r="D63" s="23">
        <v>20</v>
      </c>
      <c r="E63" s="23" t="s">
        <v>93</v>
      </c>
      <c r="F63" s="43">
        <v>6050</v>
      </c>
      <c r="G63" s="54">
        <f>(D63*F63)</f>
        <v>121000</v>
      </c>
    </row>
    <row r="64" spans="2:9" x14ac:dyDescent="0.25">
      <c r="B64" s="22" t="s">
        <v>94</v>
      </c>
      <c r="C64" s="42" t="s">
        <v>72</v>
      </c>
      <c r="D64" s="23">
        <v>4</v>
      </c>
      <c r="E64" s="23" t="s">
        <v>93</v>
      </c>
      <c r="F64" s="43">
        <v>18000</v>
      </c>
      <c r="G64" s="54">
        <f>(D64*F64)</f>
        <v>72000</v>
      </c>
      <c r="I64" s="3" t="s">
        <v>90</v>
      </c>
    </row>
    <row r="65" spans="2:9" x14ac:dyDescent="0.25">
      <c r="B65" s="41" t="s">
        <v>95</v>
      </c>
      <c r="C65" s="42" t="s">
        <v>88</v>
      </c>
      <c r="D65" s="42">
        <v>1</v>
      </c>
      <c r="E65" s="42" t="s">
        <v>96</v>
      </c>
      <c r="F65" s="59">
        <v>45370</v>
      </c>
      <c r="G65" s="54">
        <f>(D65*F65)</f>
        <v>45370</v>
      </c>
      <c r="I65" s="3" t="s">
        <v>90</v>
      </c>
    </row>
    <row r="66" spans="2:9" x14ac:dyDescent="0.25">
      <c r="B66" s="41" t="s">
        <v>97</v>
      </c>
      <c r="C66" s="42" t="s">
        <v>72</v>
      </c>
      <c r="D66" s="42">
        <v>1</v>
      </c>
      <c r="E66" s="42" t="s">
        <v>98</v>
      </c>
      <c r="F66" s="43">
        <v>38290</v>
      </c>
      <c r="G66" s="54">
        <f>(D66*F66)</f>
        <v>38290</v>
      </c>
    </row>
    <row r="67" spans="2:9" x14ac:dyDescent="0.25">
      <c r="B67" s="41" t="s">
        <v>99</v>
      </c>
      <c r="C67" s="42" t="s">
        <v>88</v>
      </c>
      <c r="D67" s="42">
        <v>0.5</v>
      </c>
      <c r="E67" s="42" t="s">
        <v>79</v>
      </c>
      <c r="F67" s="43">
        <v>337220</v>
      </c>
      <c r="G67" s="54">
        <f>(D67*F67)</f>
        <v>168610</v>
      </c>
    </row>
    <row r="68" spans="2:9" x14ac:dyDescent="0.25">
      <c r="B68" s="51" t="s">
        <v>100</v>
      </c>
      <c r="C68" s="52"/>
      <c r="D68" s="52"/>
      <c r="E68" s="52"/>
      <c r="F68" s="53"/>
      <c r="G68" s="53"/>
    </row>
    <row r="69" spans="2:9" x14ac:dyDescent="0.25">
      <c r="B69" s="95" t="s">
        <v>153</v>
      </c>
      <c r="C69" s="96" t="s">
        <v>154</v>
      </c>
      <c r="D69" s="96" t="s">
        <v>155</v>
      </c>
      <c r="E69" s="96" t="s">
        <v>156</v>
      </c>
      <c r="F69" s="97" t="s">
        <v>157</v>
      </c>
      <c r="G69" s="98">
        <f>F69*D69</f>
        <v>246760</v>
      </c>
    </row>
    <row r="70" spans="2:9" x14ac:dyDescent="0.25">
      <c r="B70" s="22" t="s">
        <v>101</v>
      </c>
      <c r="C70" s="42" t="s">
        <v>72</v>
      </c>
      <c r="D70" s="23">
        <v>10</v>
      </c>
      <c r="E70" s="23" t="s">
        <v>102</v>
      </c>
      <c r="F70" s="43">
        <v>17890</v>
      </c>
      <c r="G70" s="54">
        <v>280120</v>
      </c>
    </row>
    <row r="71" spans="2:9" x14ac:dyDescent="0.25">
      <c r="B71" s="22" t="s">
        <v>103</v>
      </c>
      <c r="C71" s="42" t="s">
        <v>72</v>
      </c>
      <c r="D71" s="23">
        <v>3</v>
      </c>
      <c r="E71" s="23" t="s">
        <v>104</v>
      </c>
      <c r="F71" s="43">
        <v>30750</v>
      </c>
      <c r="G71" s="54">
        <f>(D71*F71)</f>
        <v>92250</v>
      </c>
    </row>
    <row r="72" spans="2:9" x14ac:dyDescent="0.25">
      <c r="B72" s="22" t="s">
        <v>105</v>
      </c>
      <c r="C72" s="42" t="s">
        <v>72</v>
      </c>
      <c r="D72" s="23">
        <v>1</v>
      </c>
      <c r="E72" s="23" t="s">
        <v>106</v>
      </c>
      <c r="F72" s="43">
        <v>94803</v>
      </c>
      <c r="G72" s="54">
        <f>(D72*F72)</f>
        <v>94803</v>
      </c>
    </row>
    <row r="73" spans="2:9" x14ac:dyDescent="0.25">
      <c r="B73" s="22" t="s">
        <v>107</v>
      </c>
      <c r="C73" s="42" t="s">
        <v>88</v>
      </c>
      <c r="D73" s="23">
        <v>2</v>
      </c>
      <c r="E73" s="23" t="s">
        <v>108</v>
      </c>
      <c r="F73" s="43">
        <v>181152</v>
      </c>
      <c r="G73" s="54">
        <f>(D73*F73)</f>
        <v>362304</v>
      </c>
    </row>
    <row r="74" spans="2:9" x14ac:dyDescent="0.25">
      <c r="B74" s="51" t="s">
        <v>109</v>
      </c>
      <c r="C74" s="41"/>
      <c r="D74" s="41"/>
      <c r="E74" s="41"/>
      <c r="F74" s="60"/>
      <c r="G74" s="54"/>
    </row>
    <row r="75" spans="2:9" ht="25.5" x14ac:dyDescent="0.25">
      <c r="B75" s="61" t="s">
        <v>110</v>
      </c>
      <c r="C75" s="42" t="s">
        <v>88</v>
      </c>
      <c r="D75" s="42">
        <v>20</v>
      </c>
      <c r="E75" s="42" t="s">
        <v>111</v>
      </c>
      <c r="F75" s="59">
        <v>10890</v>
      </c>
      <c r="G75" s="54">
        <f>(D75*F75)</f>
        <v>217800</v>
      </c>
    </row>
    <row r="76" spans="2:9" x14ac:dyDescent="0.25">
      <c r="B76" s="114" t="s">
        <v>112</v>
      </c>
      <c r="C76" s="115"/>
      <c r="D76" s="115"/>
      <c r="E76" s="115"/>
      <c r="F76" s="116"/>
      <c r="G76" s="45">
        <f>SUM(G52:G75)</f>
        <v>3627379</v>
      </c>
    </row>
    <row r="77" spans="2:9" x14ac:dyDescent="0.25">
      <c r="B77" s="18"/>
      <c r="C77" s="14"/>
      <c r="D77" s="14"/>
      <c r="E77" s="14"/>
      <c r="F77" s="62"/>
      <c r="G77" s="63"/>
    </row>
    <row r="78" spans="2:9" x14ac:dyDescent="0.25">
      <c r="B78" s="19" t="s">
        <v>113</v>
      </c>
      <c r="C78" s="29"/>
      <c r="D78" s="29"/>
      <c r="E78" s="29"/>
      <c r="F78" s="47"/>
      <c r="G78" s="47"/>
    </row>
    <row r="79" spans="2:9" ht="25.5" x14ac:dyDescent="0.25">
      <c r="B79" s="31" t="s">
        <v>114</v>
      </c>
      <c r="C79" s="32" t="s">
        <v>27</v>
      </c>
      <c r="D79" s="32" t="s">
        <v>115</v>
      </c>
      <c r="E79" s="40" t="s">
        <v>29</v>
      </c>
      <c r="F79" s="64" t="s">
        <v>30</v>
      </c>
      <c r="G79" s="65" t="s">
        <v>31</v>
      </c>
    </row>
    <row r="80" spans="2:9" x14ac:dyDescent="0.25">
      <c r="B80" s="66" t="s">
        <v>116</v>
      </c>
      <c r="C80" s="67" t="s">
        <v>117</v>
      </c>
      <c r="D80" s="67">
        <v>2</v>
      </c>
      <c r="E80" s="67" t="s">
        <v>118</v>
      </c>
      <c r="F80" s="68">
        <v>250000</v>
      </c>
      <c r="G80" s="68">
        <f>(D80*F80)</f>
        <v>500000</v>
      </c>
    </row>
    <row r="81" spans="2:7" x14ac:dyDescent="0.25">
      <c r="B81" s="66" t="s">
        <v>119</v>
      </c>
      <c r="C81" s="67" t="s">
        <v>117</v>
      </c>
      <c r="D81" s="67">
        <v>2</v>
      </c>
      <c r="E81" s="67" t="s">
        <v>120</v>
      </c>
      <c r="F81" s="68">
        <v>75000</v>
      </c>
      <c r="G81" s="68">
        <f>F81*D81</f>
        <v>150000</v>
      </c>
    </row>
    <row r="82" spans="2:7" x14ac:dyDescent="0.25">
      <c r="B82" s="69" t="s">
        <v>121</v>
      </c>
      <c r="C82" s="70"/>
      <c r="D82" s="70"/>
      <c r="E82" s="70"/>
      <c r="F82" s="71"/>
      <c r="G82" s="45">
        <f>SUM(G80:G81)</f>
        <v>650000</v>
      </c>
    </row>
    <row r="83" spans="2:7" x14ac:dyDescent="0.25">
      <c r="B83" s="18"/>
      <c r="C83" s="14"/>
      <c r="D83" s="14"/>
      <c r="E83" s="14"/>
      <c r="F83" s="62"/>
      <c r="G83" s="63"/>
    </row>
    <row r="84" spans="2:7" x14ac:dyDescent="0.25">
      <c r="B84" s="72" t="s">
        <v>122</v>
      </c>
      <c r="C84" s="73"/>
      <c r="D84" s="73"/>
      <c r="E84" s="73"/>
      <c r="F84" s="74"/>
      <c r="G84" s="101">
        <f>(G82+G76+G48+G32)</f>
        <v>9886379</v>
      </c>
    </row>
    <row r="85" spans="2:7" x14ac:dyDescent="0.25">
      <c r="B85" s="31" t="s">
        <v>123</v>
      </c>
      <c r="C85" s="32"/>
      <c r="D85" s="32"/>
      <c r="E85" s="40"/>
      <c r="F85" s="64"/>
      <c r="G85" s="102">
        <f>(G84*0.05)</f>
        <v>494318.95</v>
      </c>
    </row>
    <row r="86" spans="2:7" x14ac:dyDescent="0.25">
      <c r="B86" s="72" t="s">
        <v>124</v>
      </c>
      <c r="C86" s="73"/>
      <c r="D86" s="73"/>
      <c r="E86" s="73"/>
      <c r="F86" s="74"/>
      <c r="G86" s="101">
        <f>SUM(G84:G85)</f>
        <v>10380697.949999999</v>
      </c>
    </row>
    <row r="87" spans="2:7" x14ac:dyDescent="0.25">
      <c r="B87" s="31" t="s">
        <v>125</v>
      </c>
      <c r="C87" s="32"/>
      <c r="D87" s="32"/>
      <c r="E87" s="40"/>
      <c r="F87" s="64"/>
      <c r="G87" s="102">
        <f>(G12*G10)</f>
        <v>15000000</v>
      </c>
    </row>
    <row r="88" spans="2:7" x14ac:dyDescent="0.25">
      <c r="B88" s="75" t="s">
        <v>126</v>
      </c>
      <c r="C88" s="76"/>
      <c r="D88" s="76"/>
      <c r="E88" s="76"/>
      <c r="F88" s="77"/>
      <c r="G88" s="103">
        <f>G87-G86</f>
        <v>4619302.0500000007</v>
      </c>
    </row>
    <row r="89" spans="2:7" x14ac:dyDescent="0.25">
      <c r="B89" s="78" t="s">
        <v>127</v>
      </c>
      <c r="C89" s="78"/>
      <c r="D89" s="79"/>
      <c r="E89" s="79"/>
      <c r="F89" s="79"/>
      <c r="G89" s="79"/>
    </row>
    <row r="90" spans="2:7" x14ac:dyDescent="0.25">
      <c r="B90" s="80" t="s">
        <v>128</v>
      </c>
      <c r="C90" s="79"/>
      <c r="D90" s="79"/>
      <c r="E90" s="79"/>
      <c r="F90" s="79"/>
      <c r="G90" s="79"/>
    </row>
    <row r="91" spans="2:7" x14ac:dyDescent="0.25">
      <c r="B91" s="81" t="s">
        <v>129</v>
      </c>
      <c r="C91" s="79"/>
      <c r="D91" s="79"/>
      <c r="E91" s="79"/>
      <c r="F91" s="79"/>
      <c r="G91" s="79"/>
    </row>
    <row r="92" spans="2:7" x14ac:dyDescent="0.25">
      <c r="B92" s="81" t="s">
        <v>130</v>
      </c>
      <c r="C92" s="79"/>
      <c r="D92" s="79"/>
      <c r="E92" s="79"/>
      <c r="F92" s="79"/>
      <c r="G92" s="79"/>
    </row>
    <row r="93" spans="2:7" x14ac:dyDescent="0.25">
      <c r="B93" s="81" t="s">
        <v>131</v>
      </c>
      <c r="C93" s="79"/>
      <c r="D93" s="79"/>
      <c r="E93" s="79"/>
      <c r="F93" s="79"/>
      <c r="G93" s="79"/>
    </row>
    <row r="94" spans="2:7" x14ac:dyDescent="0.25">
      <c r="B94" s="81" t="s">
        <v>132</v>
      </c>
      <c r="C94" s="79"/>
      <c r="D94" s="79"/>
      <c r="E94" s="79"/>
      <c r="F94" s="79"/>
      <c r="G94" s="79"/>
    </row>
    <row r="95" spans="2:7" x14ac:dyDescent="0.25">
      <c r="B95" s="81" t="s">
        <v>133</v>
      </c>
    </row>
    <row r="96" spans="2:7" x14ac:dyDescent="0.25">
      <c r="B96" s="81" t="s">
        <v>134</v>
      </c>
      <c r="C96" s="79"/>
      <c r="D96" s="79"/>
      <c r="E96" s="79"/>
      <c r="F96" s="79"/>
      <c r="G96" s="79"/>
    </row>
    <row r="97" spans="2:7" ht="23.25" customHeight="1" x14ac:dyDescent="0.25">
      <c r="B97" s="108" t="s">
        <v>135</v>
      </c>
      <c r="C97" s="108"/>
      <c r="D97" s="108"/>
      <c r="E97" s="108"/>
      <c r="F97" s="108"/>
      <c r="G97" s="108"/>
    </row>
    <row r="98" spans="2:7" x14ac:dyDescent="0.25">
      <c r="B98" s="81" t="s">
        <v>136</v>
      </c>
    </row>
    <row r="99" spans="2:7" ht="13.5" thickBot="1" x14ac:dyDescent="0.3">
      <c r="B99" s="81" t="s">
        <v>137</v>
      </c>
    </row>
    <row r="100" spans="2:7" ht="13.5" thickBot="1" x14ac:dyDescent="0.3">
      <c r="B100" s="109" t="s">
        <v>138</v>
      </c>
      <c r="C100" s="110"/>
      <c r="D100" s="111"/>
    </row>
    <row r="101" spans="2:7" x14ac:dyDescent="0.25">
      <c r="B101" s="82" t="s">
        <v>114</v>
      </c>
      <c r="C101" s="83" t="s">
        <v>139</v>
      </c>
      <c r="D101" s="84" t="s">
        <v>140</v>
      </c>
    </row>
    <row r="102" spans="2:7" x14ac:dyDescent="0.25">
      <c r="B102" s="85" t="s">
        <v>141</v>
      </c>
      <c r="C102" s="86">
        <f>+G32</f>
        <v>4675000</v>
      </c>
      <c r="D102" s="87">
        <f>(C102/C108)</f>
        <v>0.4503550746315666</v>
      </c>
    </row>
    <row r="103" spans="2:7" x14ac:dyDescent="0.25">
      <c r="B103" s="85" t="s">
        <v>142</v>
      </c>
      <c r="C103" s="86">
        <f>+G36</f>
        <v>0</v>
      </c>
      <c r="D103" s="87">
        <v>0</v>
      </c>
    </row>
    <row r="104" spans="2:7" x14ac:dyDescent="0.25">
      <c r="B104" s="85" t="s">
        <v>143</v>
      </c>
      <c r="C104" s="86">
        <f>+G48</f>
        <v>934000</v>
      </c>
      <c r="D104" s="87">
        <f>(C104/C108)</f>
        <v>8.9974682290028488E-2</v>
      </c>
    </row>
    <row r="105" spans="2:7" x14ac:dyDescent="0.25">
      <c r="B105" s="85" t="s">
        <v>144</v>
      </c>
      <c r="C105" s="86">
        <f>+G76</f>
        <v>3627379</v>
      </c>
      <c r="D105" s="87">
        <f>(C105/C108)</f>
        <v>0.34943498187421979</v>
      </c>
    </row>
    <row r="106" spans="2:7" x14ac:dyDescent="0.25">
      <c r="B106" s="85" t="s">
        <v>145</v>
      </c>
      <c r="C106" s="88">
        <f>+G82</f>
        <v>650000</v>
      </c>
      <c r="D106" s="87">
        <f>(C106/C108)</f>
        <v>6.2616213585137595E-2</v>
      </c>
    </row>
    <row r="107" spans="2:7" x14ac:dyDescent="0.25">
      <c r="B107" s="85" t="s">
        <v>146</v>
      </c>
      <c r="C107" s="88">
        <f>+G85</f>
        <v>494318.95</v>
      </c>
      <c r="D107" s="87">
        <f>(C107/C108)</f>
        <v>4.7619047619047623E-2</v>
      </c>
    </row>
    <row r="108" spans="2:7" ht="13.5" thickBot="1" x14ac:dyDescent="0.3">
      <c r="B108" s="89" t="s">
        <v>147</v>
      </c>
      <c r="C108" s="90">
        <f>SUM(C102:C107)</f>
        <v>10380697.949999999</v>
      </c>
      <c r="D108" s="91">
        <f>SUM(D102:D107)</f>
        <v>1.0000000000000002</v>
      </c>
    </row>
    <row r="110" spans="2:7" ht="13.5" thickBot="1" x14ac:dyDescent="0.3"/>
    <row r="111" spans="2:7" ht="13.5" thickBot="1" x14ac:dyDescent="0.3">
      <c r="B111" s="109" t="s">
        <v>148</v>
      </c>
      <c r="C111" s="110"/>
      <c r="D111" s="110"/>
      <c r="E111" s="110"/>
    </row>
    <row r="112" spans="2:7" x14ac:dyDescent="0.25">
      <c r="B112" s="99" t="s">
        <v>149</v>
      </c>
      <c r="C112" s="104">
        <v>8000</v>
      </c>
      <c r="D112" s="104">
        <v>10000</v>
      </c>
      <c r="E112" s="104">
        <v>12000</v>
      </c>
    </row>
    <row r="113" spans="2:5" x14ac:dyDescent="0.25">
      <c r="B113" s="99" t="s">
        <v>150</v>
      </c>
      <c r="C113" s="100">
        <f>(G86/C112)</f>
        <v>1297.58724375</v>
      </c>
      <c r="D113" s="100">
        <f>(G86/D112)</f>
        <v>1038.0697949999999</v>
      </c>
      <c r="E113" s="100">
        <f>(G86/E112)</f>
        <v>865.05816249999998</v>
      </c>
    </row>
    <row r="114" spans="2:5" x14ac:dyDescent="0.25">
      <c r="B114" s="92" t="s">
        <v>151</v>
      </c>
      <c r="C114" s="93"/>
      <c r="D114" s="93"/>
      <c r="E114" s="94"/>
    </row>
  </sheetData>
  <mergeCells count="15">
    <mergeCell ref="B97:G97"/>
    <mergeCell ref="B100:D100"/>
    <mergeCell ref="B111:E111"/>
    <mergeCell ref="E16:F16"/>
    <mergeCell ref="B18:G18"/>
    <mergeCell ref="B32:F32"/>
    <mergeCell ref="B37:F37"/>
    <mergeCell ref="B48:F48"/>
    <mergeCell ref="B76:F76"/>
    <mergeCell ref="E15:F15"/>
    <mergeCell ref="E10:F10"/>
    <mergeCell ref="E11:F11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" scale="76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Reyes Nora del Carmen</dc:creator>
  <cp:lastModifiedBy>Perez Reyes Nora del Carmen</cp:lastModifiedBy>
  <cp:lastPrinted>2022-06-20T14:36:55Z</cp:lastPrinted>
  <dcterms:created xsi:type="dcterms:W3CDTF">2021-04-07T13:03:13Z</dcterms:created>
  <dcterms:modified xsi:type="dcterms:W3CDTF">2022-06-22T14:59:59Z</dcterms:modified>
</cp:coreProperties>
</file>