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CEREZO" sheetId="1" r:id="rId1"/>
  </sheets>
  <definedNames>
    <definedName name="_xlnm.Print_Area" localSheetId="0">CEREZO!$B$2:$G$104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72" i="1" l="1"/>
  <c r="G73" i="1" s="1"/>
  <c r="G67" i="1"/>
  <c r="G66" i="1"/>
  <c r="G65" i="1"/>
  <c r="G63" i="1"/>
  <c r="G61" i="1"/>
  <c r="G59" i="1"/>
  <c r="G58" i="1"/>
  <c r="G57" i="1"/>
  <c r="G56" i="1"/>
  <c r="G54" i="1"/>
  <c r="G53" i="1"/>
  <c r="G52" i="1"/>
  <c r="G51" i="1"/>
  <c r="G50" i="1"/>
  <c r="G49" i="1"/>
  <c r="G42" i="1"/>
  <c r="G41" i="1"/>
  <c r="G40" i="1"/>
  <c r="G39" i="1"/>
  <c r="G38" i="1"/>
  <c r="G37" i="1"/>
  <c r="G36" i="1"/>
  <c r="G26" i="1"/>
  <c r="G25" i="1"/>
  <c r="G24" i="1"/>
  <c r="G23" i="1"/>
  <c r="G22" i="1"/>
  <c r="G21" i="1"/>
  <c r="G27" i="1" l="1"/>
  <c r="G68" i="1"/>
  <c r="G44" i="1" l="1"/>
  <c r="G75" i="1" s="1"/>
  <c r="D102" i="1" l="1"/>
  <c r="C94" i="1"/>
  <c r="C95" i="1" l="1"/>
  <c r="C92" i="1"/>
  <c r="C96" i="1"/>
  <c r="C93" i="1" l="1"/>
  <c r="G78" i="1"/>
  <c r="G76" i="1" l="1"/>
  <c r="C97" i="1" s="1"/>
  <c r="G77" i="1" l="1"/>
  <c r="D103" i="1" s="1"/>
  <c r="C98" i="1"/>
  <c r="D92" i="1" s="1"/>
  <c r="C103" i="1" l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<sst xmlns="http://schemas.openxmlformats.org/spreadsheetml/2006/main" count="192" uniqueCount="124">
  <si>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</si>
  <si>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</si>
  <si>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</si>
  <si>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</si>
  <si>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</si>
  <si>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</si>
  <si>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</si>
  <si>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</si>
  <si>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</si>
  <si>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</si>
  <si>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</si>
  <si>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</si>
  <si>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</si>
  <si>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</si>
  <si>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</si>
  <si>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</si>
  <si>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</si>
  <si>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</si>
  <si>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</si>
  <si>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</si>
  <si>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</si>
  <si>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</si>
  <si>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</si>
  <si>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</si>
  <si>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</si>
  <si>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</si>
  <si>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</si>
  <si>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</si>
  <si>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</si>
  <si>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</si>
  <si>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</si>
  <si>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</si>
  <si>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</si>
  <si>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</si>
  <si>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</si>
  <si>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</si>
  <si>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</si>
  <si>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</si>
  <si>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</si>
  <si>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</si>
  <si>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</si>
  <si>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</si>
  <si>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</si>
  <si>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</si>
  <si>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</si>
  <si>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</si>
  <si>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</si>
  <si>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</si>
  <si>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</si>
  <si>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</si>
  <si>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</si>
  <si>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</si>
  <si>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</si>
  <si>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</si>
  <si>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</si>
  <si>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</si>
  <si>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</si>
  <si>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</si>
  <si>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</si>
  <si>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kg</t>
  </si>
  <si>
    <t>Lib. B. O'Higgins</t>
  </si>
  <si>
    <t>Rancagua</t>
  </si>
  <si>
    <t>Todas</t>
  </si>
  <si>
    <t>FUNGICIDAS</t>
  </si>
  <si>
    <t>FERTILIZANTES</t>
  </si>
  <si>
    <t>lt</t>
  </si>
  <si>
    <t>Poda</t>
  </si>
  <si>
    <t>Control de malezas</t>
  </si>
  <si>
    <t>Enero - Diciembre</t>
  </si>
  <si>
    <t>Octubre - Mayo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</si>
  <si>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</si>
  <si>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</si>
  <si>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</si>
  <si>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</si>
  <si>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</si>
  <si>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</si>
  <si>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Nebulizadora</t>
  </si>
  <si>
    <t>Urea</t>
  </si>
  <si>
    <t>Marzo - Noviembre</t>
  </si>
  <si>
    <t>Septiembre</t>
  </si>
  <si>
    <t>Abril - Agosto</t>
  </si>
  <si>
    <t>Roundup</t>
  </si>
  <si>
    <t>Karate</t>
  </si>
  <si>
    <t>Citroliv</t>
  </si>
  <si>
    <t>Septiembre - Marzo</t>
  </si>
  <si>
    <t>Lluvia extemporánea</t>
  </si>
  <si>
    <t>Enero - Marzo</t>
  </si>
  <si>
    <t>Septiembre - Diciembre</t>
  </si>
  <si>
    <t>Diciembre - Enero</t>
  </si>
  <si>
    <t>c/u</t>
  </si>
  <si>
    <t>CEREZO</t>
  </si>
  <si>
    <t>Medio</t>
  </si>
  <si>
    <t>Noviembre-Diciembre</t>
  </si>
  <si>
    <t>Exportación</t>
  </si>
  <si>
    <t>Raleo</t>
  </si>
  <si>
    <t>Riego (15 riegos en 8 meses)</t>
  </si>
  <si>
    <t>Cosecha</t>
  </si>
  <si>
    <t>Noviembre - Diciembre</t>
  </si>
  <si>
    <t>Varios</t>
  </si>
  <si>
    <t>Rastraje</t>
  </si>
  <si>
    <t>Boro Foliar</t>
  </si>
  <si>
    <t>Calcio foliar</t>
  </si>
  <si>
    <t>Potasio foliar</t>
  </si>
  <si>
    <t>Superfosfato triple</t>
  </si>
  <si>
    <t>Muriato de potasio</t>
  </si>
  <si>
    <t>Strepto Plus</t>
  </si>
  <si>
    <t>Nordox Super 75 WP</t>
  </si>
  <si>
    <t>Bravo 720</t>
  </si>
  <si>
    <t>Tebuconazol</t>
  </si>
  <si>
    <t>HERBICIDAS</t>
  </si>
  <si>
    <t>Paraquat</t>
  </si>
  <si>
    <t>Centurion</t>
  </si>
  <si>
    <t>Septiembre - Noviembre</t>
  </si>
  <si>
    <t>INSECTICIDAS</t>
  </si>
  <si>
    <t>Lorsban 4E</t>
  </si>
  <si>
    <t>Noviembre - Marzo</t>
  </si>
  <si>
    <t>Flete</t>
  </si>
  <si>
    <t>Noviembre - Enero</t>
  </si>
  <si>
    <t>RENDIMIENTO (kg/ha)</t>
  </si>
  <si>
    <t>PRECIO ESPERADO ($/kg)</t>
  </si>
  <si>
    <t>ESCENARIOS COSTO UNITARIO  ($/kg)</t>
  </si>
  <si>
    <t>Rendimiento kg/hà)</t>
  </si>
  <si>
    <t>Costo unitario ($/ kg)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</si>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</sst>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0.0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 applyNumberFormat="0" applyFill="0" applyBorder="0" applyProtection="0"/>
    <xf numFmtId="0" fontId="18" fillId="0" borderId="20"/>
    <xf numFmtId="43" fontId="19" fillId="0" borderId="0" applyFont="0" applyFill="0" applyBorder="0" applyAlignment="0" applyProtection="0"/>
    <xf numFmtId="164" fontId="18" fillId="0" borderId="20" applyFont="0" applyFill="0" applyBorder="0" applyAlignment="0" applyProtection="0"/>
    <xf numFmtId="167" fontId="18" fillId="0" borderId="20" applyFont="0" applyFill="0" applyBorder="0" applyAlignment="0" applyProtection="0"/>
    <xf numFmtId="167" fontId="19" fillId="0" borderId="20" applyFont="0" applyFill="0" applyBorder="0" applyAlignment="0" applyProtection="0"/>
    <xf numFmtId="0" fontId="18" fillId="0" borderId="20"/>
  </cellStyleXfs>
  <cellXfs count="19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6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6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5" fontId="1" fillId="2" borderId="20" xfId="0" applyNumberFormat="1" applyFont="1" applyFill="1" applyBorder="1" applyAlignment="1">
      <alignment horizontal="right" vertical="center"/>
    </xf>
    <xf numFmtId="165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50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/>
    <xf numFmtId="49" fontId="1" fillId="3" borderId="62" xfId="0" applyNumberFormat="1" applyFont="1" applyFill="1" applyBorder="1" applyAlignment="1">
      <alignment horizontal="center" vertical="center" wrapText="1"/>
    </xf>
    <xf numFmtId="0" fontId="4" fillId="2" borderId="63" xfId="0" applyFont="1" applyFill="1" applyBorder="1" applyAlignment="1"/>
    <xf numFmtId="0" fontId="2" fillId="2" borderId="64" xfId="0" applyFont="1" applyFill="1" applyBorder="1" applyAlignment="1">
      <alignment horizontal="right" wrapText="1"/>
    </xf>
    <xf numFmtId="49" fontId="1" fillId="3" borderId="65" xfId="0" applyNumberFormat="1" applyFont="1" applyFill="1" applyBorder="1" applyAlignment="1">
      <alignment horizontal="center" vertical="center"/>
    </xf>
    <xf numFmtId="49" fontId="1" fillId="3" borderId="65" xfId="0" applyNumberFormat="1" applyFont="1" applyFill="1" applyBorder="1" applyAlignment="1">
      <alignment horizontal="center" vertical="center" wrapText="1"/>
    </xf>
    <xf numFmtId="0" fontId="5" fillId="0" borderId="60" xfId="1" applyFont="1" applyFill="1" applyBorder="1" applyAlignment="1">
      <alignment wrapText="1"/>
    </xf>
    <xf numFmtId="0" fontId="5" fillId="0" borderId="60" xfId="0" applyFont="1" applyFill="1" applyBorder="1" applyAlignment="1">
      <alignment horizontal="center" wrapText="1"/>
    </xf>
    <xf numFmtId="3" fontId="5" fillId="0" borderId="60" xfId="4" applyNumberFormat="1" applyFont="1" applyFill="1" applyBorder="1" applyAlignment="1">
      <alignment horizontal="center" wrapText="1"/>
    </xf>
    <xf numFmtId="3" fontId="5" fillId="0" borderId="60" xfId="5" applyNumberFormat="1" applyFont="1" applyFill="1" applyBorder="1" applyAlignment="1">
      <alignment horizontal="center" wrapText="1"/>
    </xf>
    <xf numFmtId="0" fontId="20" fillId="0" borderId="0" xfId="0" applyNumberFormat="1" applyFont="1" applyAlignment="1"/>
    <xf numFmtId="0" fontId="20" fillId="0" borderId="0" xfId="0" applyFont="1" applyAlignment="1"/>
    <xf numFmtId="0" fontId="5" fillId="0" borderId="60" xfId="0" applyFont="1" applyFill="1" applyBorder="1" applyAlignment="1">
      <alignment wrapText="1"/>
    </xf>
    <xf numFmtId="0" fontId="5" fillId="2" borderId="59" xfId="0" applyFont="1" applyFill="1" applyBorder="1" applyAlignment="1"/>
    <xf numFmtId="0" fontId="5" fillId="0" borderId="0" xfId="0" applyNumberFormat="1" applyFont="1" applyAlignment="1"/>
    <xf numFmtId="0" fontId="5" fillId="0" borderId="0" xfId="0" applyFont="1" applyAlignment="1"/>
    <xf numFmtId="169" fontId="5" fillId="0" borderId="60" xfId="0" applyNumberFormat="1" applyFont="1" applyFill="1" applyBorder="1" applyAlignment="1">
      <alignment horizontal="center" wrapText="1"/>
    </xf>
    <xf numFmtId="3" fontId="5" fillId="0" borderId="60" xfId="2" applyNumberFormat="1" applyFont="1" applyFill="1" applyBorder="1" applyAlignment="1">
      <alignment horizontal="center" wrapText="1"/>
    </xf>
    <xf numFmtId="0" fontId="5" fillId="0" borderId="60" xfId="1" applyFont="1" applyFill="1" applyBorder="1" applyAlignment="1">
      <alignment horizontal="left" wrapText="1"/>
    </xf>
    <xf numFmtId="0" fontId="21" fillId="0" borderId="60" xfId="0" applyFont="1" applyFill="1" applyBorder="1" applyAlignment="1">
      <alignment horizontal="center" wrapText="1"/>
    </xf>
    <xf numFmtId="0" fontId="5" fillId="2" borderId="10" xfId="0" applyFont="1" applyFill="1" applyBorder="1" applyAlignment="1"/>
    <xf numFmtId="49" fontId="5" fillId="2" borderId="66" xfId="0" applyNumberFormat="1" applyFont="1" applyFill="1" applyBorder="1" applyAlignment="1">
      <alignment wrapText="1"/>
    </xf>
    <xf numFmtId="49" fontId="5" fillId="2" borderId="66" xfId="0" applyNumberFormat="1" applyFont="1" applyFill="1" applyBorder="1" applyAlignment="1">
      <alignment horizontal="center" wrapText="1"/>
    </xf>
    <xf numFmtId="0" fontId="5" fillId="2" borderId="66" xfId="0" applyNumberFormat="1" applyFont="1" applyFill="1" applyBorder="1" applyAlignment="1">
      <alignment horizontal="center" wrapText="1"/>
    </xf>
    <xf numFmtId="3" fontId="5" fillId="2" borderId="66" xfId="0" applyNumberFormat="1" applyFont="1" applyFill="1" applyBorder="1" applyAlignment="1">
      <alignment horizontal="center" wrapText="1"/>
    </xf>
    <xf numFmtId="0" fontId="22" fillId="0" borderId="58" xfId="0" applyFont="1" applyFill="1" applyBorder="1" applyAlignment="1">
      <alignment horizontal="left" vertical="center" wrapText="1"/>
    </xf>
    <xf numFmtId="0" fontId="22" fillId="0" borderId="58" xfId="0" applyFont="1" applyFill="1" applyBorder="1" applyAlignment="1">
      <alignment horizontal="center" vertical="center" wrapText="1"/>
    </xf>
    <xf numFmtId="3" fontId="22" fillId="0" borderId="58" xfId="0" applyNumberFormat="1" applyFont="1" applyFill="1" applyBorder="1" applyAlignment="1">
      <alignment horizontal="center" vertical="center" wrapText="1"/>
    </xf>
    <xf numFmtId="0" fontId="5" fillId="0" borderId="58" xfId="0" applyFont="1" applyFill="1" applyBorder="1"/>
    <xf numFmtId="0" fontId="5" fillId="0" borderId="58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 wrapText="1"/>
    </xf>
    <xf numFmtId="3" fontId="5" fillId="0" borderId="58" xfId="2" applyNumberFormat="1" applyFont="1" applyFill="1" applyBorder="1" applyAlignment="1">
      <alignment horizontal="center"/>
    </xf>
    <xf numFmtId="3" fontId="5" fillId="0" borderId="58" xfId="0" applyNumberFormat="1" applyFont="1" applyFill="1" applyBorder="1" applyAlignment="1">
      <alignment horizontal="center" wrapText="1"/>
    </xf>
    <xf numFmtId="0" fontId="5" fillId="0" borderId="58" xfId="0" applyFont="1" applyFill="1" applyBorder="1" applyAlignment="1">
      <alignment horizontal="left" wrapText="1"/>
    </xf>
    <xf numFmtId="0" fontId="21" fillId="0" borderId="58" xfId="0" applyFont="1" applyFill="1" applyBorder="1" applyAlignment="1">
      <alignment horizontal="left" wrapText="1"/>
    </xf>
    <xf numFmtId="0" fontId="21" fillId="0" borderId="58" xfId="0" applyFont="1" applyFill="1" applyBorder="1" applyAlignment="1">
      <alignment horizontal="center"/>
    </xf>
    <xf numFmtId="0" fontId="21" fillId="0" borderId="58" xfId="0" applyFont="1" applyFill="1" applyBorder="1" applyAlignment="1">
      <alignment horizontal="center" wrapText="1"/>
    </xf>
    <xf numFmtId="3" fontId="21" fillId="0" borderId="58" xfId="2" applyNumberFormat="1" applyFont="1" applyFill="1" applyBorder="1" applyAlignment="1">
      <alignment horizontal="center"/>
    </xf>
    <xf numFmtId="3" fontId="21" fillId="0" borderId="58" xfId="0" applyNumberFormat="1" applyFont="1" applyFill="1" applyBorder="1" applyAlignment="1">
      <alignment horizontal="center" wrapText="1"/>
    </xf>
    <xf numFmtId="0" fontId="5" fillId="0" borderId="58" xfId="0" applyFont="1" applyFill="1" applyBorder="1" applyAlignment="1">
      <alignment wrapText="1"/>
    </xf>
    <xf numFmtId="0" fontId="5" fillId="0" borderId="61" xfId="0" applyFont="1" applyFill="1" applyBorder="1"/>
    <xf numFmtId="0" fontId="5" fillId="0" borderId="61" xfId="0" applyFont="1" applyFill="1" applyBorder="1" applyAlignment="1">
      <alignment horizontal="center"/>
    </xf>
    <xf numFmtId="3" fontId="5" fillId="0" borderId="61" xfId="2" applyNumberFormat="1" applyFont="1" applyFill="1" applyBorder="1" applyAlignment="1">
      <alignment horizontal="center"/>
    </xf>
    <xf numFmtId="3" fontId="5" fillId="0" borderId="61" xfId="0" applyNumberFormat="1" applyFont="1" applyFill="1" applyBorder="1" applyAlignment="1">
      <alignment horizontal="center" wrapText="1"/>
    </xf>
    <xf numFmtId="3" fontId="5" fillId="0" borderId="58" xfId="0" applyNumberFormat="1" applyFont="1" applyFill="1" applyBorder="1" applyAlignment="1">
      <alignment horizontal="center"/>
    </xf>
    <xf numFmtId="0" fontId="21" fillId="0" borderId="58" xfId="0" applyFont="1" applyFill="1" applyBorder="1" applyAlignment="1">
      <alignment horizontal="left" vertical="center" wrapText="1"/>
    </xf>
    <xf numFmtId="0" fontId="21" fillId="0" borderId="58" xfId="0" applyFont="1" applyFill="1" applyBorder="1" applyAlignment="1">
      <alignment horizontal="center" vertical="center" wrapText="1"/>
    </xf>
    <xf numFmtId="3" fontId="21" fillId="0" borderId="58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/>
    <xf numFmtId="0" fontId="5" fillId="0" borderId="20" xfId="0" applyNumberFormat="1" applyFont="1" applyBorder="1" applyAlignment="1"/>
    <xf numFmtId="3" fontId="5" fillId="0" borderId="0" xfId="0" applyNumberFormat="1" applyFont="1" applyAlignment="1"/>
    <xf numFmtId="0" fontId="5" fillId="0" borderId="60" xfId="0" applyFont="1" applyFill="1" applyBorder="1"/>
    <xf numFmtId="0" fontId="23" fillId="0" borderId="58" xfId="0" applyFont="1" applyBorder="1" applyAlignment="1" applyProtection="1">
      <alignment horizontal="center" vertical="center"/>
      <protection locked="0"/>
    </xf>
    <xf numFmtId="0" fontId="21" fillId="0" borderId="58" xfId="6" applyNumberFormat="1" applyFont="1" applyFill="1" applyBorder="1" applyAlignment="1" applyProtection="1">
      <alignment horizontal="center" vertical="center"/>
      <protection locked="0"/>
    </xf>
    <xf numFmtId="3" fontId="21" fillId="0" borderId="58" xfId="2" applyNumberFormat="1" applyFont="1" applyFill="1" applyBorder="1" applyAlignment="1" applyProtection="1">
      <alignment horizontal="center" vertical="center"/>
      <protection locked="0"/>
    </xf>
    <xf numFmtId="3" fontId="21" fillId="0" borderId="58" xfId="2" applyNumberFormat="1" applyFont="1" applyBorder="1" applyAlignment="1" applyProtection="1">
      <alignment horizontal="center" vertical="center"/>
      <protection locked="0"/>
    </xf>
    <xf numFmtId="49" fontId="24" fillId="5" borderId="24" xfId="0" applyNumberFormat="1" applyFont="1" applyFill="1" applyBorder="1" applyAlignment="1">
      <alignment vertical="center"/>
    </xf>
    <xf numFmtId="0" fontId="24" fillId="5" borderId="25" xfId="0" applyFont="1" applyFill="1" applyBorder="1" applyAlignment="1">
      <alignment vertical="center"/>
    </xf>
    <xf numFmtId="165" fontId="24" fillId="5" borderId="26" xfId="0" applyNumberFormat="1" applyFont="1" applyFill="1" applyBorder="1" applyAlignment="1">
      <alignment vertical="center"/>
    </xf>
    <xf numFmtId="49" fontId="24" fillId="3" borderId="27" xfId="0" applyNumberFormat="1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165" fontId="24" fillId="3" borderId="28" xfId="0" applyNumberFormat="1" applyFont="1" applyFill="1" applyBorder="1" applyAlignment="1">
      <alignment vertical="center"/>
    </xf>
    <xf numFmtId="49" fontId="24" fillId="5" borderId="27" xfId="0" applyNumberFormat="1" applyFont="1" applyFill="1" applyBorder="1" applyAlignment="1">
      <alignment vertical="center"/>
    </xf>
    <xf numFmtId="0" fontId="24" fillId="5" borderId="15" xfId="0" applyFont="1" applyFill="1" applyBorder="1" applyAlignment="1">
      <alignment vertical="center"/>
    </xf>
    <xf numFmtId="165" fontId="24" fillId="5" borderId="28" xfId="0" applyNumberFormat="1" applyFont="1" applyFill="1" applyBorder="1" applyAlignment="1">
      <alignment vertical="center"/>
    </xf>
    <xf numFmtId="49" fontId="24" fillId="5" borderId="29" xfId="0" applyNumberFormat="1" applyFont="1" applyFill="1" applyBorder="1" applyAlignment="1">
      <alignment vertical="center"/>
    </xf>
    <xf numFmtId="0" fontId="24" fillId="5" borderId="30" xfId="0" applyFont="1" applyFill="1" applyBorder="1" applyAlignment="1">
      <alignment vertical="center"/>
    </xf>
    <xf numFmtId="0" fontId="20" fillId="2" borderId="4" xfId="0" applyFont="1" applyFill="1" applyBorder="1" applyAlignment="1"/>
    <xf numFmtId="0" fontId="5" fillId="0" borderId="58" xfId="0" applyFont="1" applyFill="1" applyBorder="1" applyAlignment="1">
      <alignment horizontal="right"/>
    </xf>
    <xf numFmtId="168" fontId="5" fillId="0" borderId="60" xfId="2" applyNumberFormat="1" applyFont="1" applyFill="1" applyBorder="1" applyAlignment="1">
      <alignment horizontal="right" wrapText="1"/>
    </xf>
    <xf numFmtId="168" fontId="5" fillId="0" borderId="60" xfId="2" applyNumberFormat="1" applyFont="1" applyFill="1" applyBorder="1" applyAlignment="1">
      <alignment horizontal="right"/>
    </xf>
    <xf numFmtId="0" fontId="5" fillId="0" borderId="60" xfId="0" applyFont="1" applyFill="1" applyBorder="1" applyAlignment="1">
      <alignment horizontal="right" wrapText="1"/>
    </xf>
    <xf numFmtId="49" fontId="5" fillId="0" borderId="58" xfId="0" applyNumberFormat="1" applyFont="1" applyFill="1" applyBorder="1" applyAlignment="1">
      <alignment horizontal="right"/>
    </xf>
    <xf numFmtId="49" fontId="24" fillId="3" borderId="5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3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3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7">
    <cellStyle name="Millares" xfId="2" builtinId="3"/>
    <cellStyle name="Millares 6 2" xfId="3"/>
    <cellStyle name="Moneda 3" xfId="5"/>
    <cellStyle name="Moneda 4" xfId="4"/>
    <cellStyle name="Normal" xfId="0" builtinId="0"/>
    <cellStyle name="Normal 2" xfId="1"/>
    <cellStyle name="Normal 2 3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62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76" zoomScale="120" zoomScaleNormal="120" workbookViewId="0">
      <selection activeCell="B2" sqref="B2:G10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5" style="1" customWidth="1"/>
    <col min="6" max="6" width="18.7109375" style="1" customWidth="1"/>
    <col min="7" max="7" width="17.140625" style="89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77"/>
    </row>
    <row r="2" spans="1:255" ht="15" customHeight="1" x14ac:dyDescent="0.25">
      <c r="A2" s="2"/>
      <c r="B2" s="2"/>
      <c r="C2" s="2"/>
      <c r="D2" s="2"/>
      <c r="E2" s="2"/>
      <c r="F2" s="2"/>
      <c r="G2" s="77"/>
    </row>
    <row r="3" spans="1:255" ht="15" customHeight="1" x14ac:dyDescent="0.25">
      <c r="A3" s="2"/>
      <c r="B3" s="2"/>
      <c r="C3" s="2"/>
      <c r="D3" s="2"/>
      <c r="E3" s="2"/>
      <c r="F3" s="2"/>
      <c r="G3" s="77"/>
    </row>
    <row r="4" spans="1:255" ht="15" customHeight="1" x14ac:dyDescent="0.25">
      <c r="A4" s="2"/>
      <c r="B4" s="2"/>
      <c r="C4" s="2"/>
      <c r="D4" s="2"/>
      <c r="E4" s="2"/>
      <c r="F4" s="2"/>
      <c r="G4" s="77"/>
    </row>
    <row r="5" spans="1:255" ht="15" customHeight="1" x14ac:dyDescent="0.25">
      <c r="A5" s="2"/>
      <c r="B5" s="2"/>
      <c r="C5" s="2"/>
      <c r="D5" s="2"/>
      <c r="E5" s="2"/>
      <c r="F5" s="2"/>
      <c r="G5" s="77"/>
    </row>
    <row r="6" spans="1:255" ht="15" customHeight="1" x14ac:dyDescent="0.25">
      <c r="A6" s="2"/>
      <c r="B6" s="2"/>
      <c r="C6" s="2"/>
      <c r="D6" s="2"/>
      <c r="E6" s="2"/>
      <c r="F6" s="2"/>
      <c r="G6" s="77"/>
    </row>
    <row r="7" spans="1:255" ht="15" customHeight="1" x14ac:dyDescent="0.25">
      <c r="A7" s="2"/>
      <c r="B7" s="2"/>
      <c r="C7" s="2"/>
      <c r="D7" s="2"/>
      <c r="E7" s="2"/>
      <c r="F7" s="2"/>
      <c r="G7" s="77"/>
    </row>
    <row r="8" spans="1:255" ht="15" customHeight="1" x14ac:dyDescent="0.25">
      <c r="A8" s="2"/>
      <c r="B8" s="3"/>
      <c r="C8" s="4"/>
      <c r="D8" s="2"/>
      <c r="E8" s="4"/>
      <c r="F8" s="4"/>
      <c r="G8" s="78"/>
    </row>
    <row r="9" spans="1:255" s="121" customFormat="1" ht="16.5" x14ac:dyDescent="0.3">
      <c r="A9" s="177"/>
      <c r="B9" s="183" t="s">
        <v>0</v>
      </c>
      <c r="C9" s="178" t="s">
        <v>90</v>
      </c>
      <c r="D9" s="7"/>
      <c r="E9" s="185" t="s">
        <v>118</v>
      </c>
      <c r="F9" s="186"/>
      <c r="G9" s="184">
        <v>8000</v>
      </c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</row>
    <row r="10" spans="1:255" s="121" customFormat="1" ht="16.5" x14ac:dyDescent="0.3">
      <c r="A10" s="177"/>
      <c r="B10" s="6" t="s">
        <v>1</v>
      </c>
      <c r="C10" s="178" t="s">
        <v>62</v>
      </c>
      <c r="D10" s="7"/>
      <c r="E10" s="187" t="s">
        <v>2</v>
      </c>
      <c r="F10" s="188"/>
      <c r="G10" s="179" t="s">
        <v>92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</row>
    <row r="11" spans="1:255" s="121" customFormat="1" ht="18" customHeight="1" x14ac:dyDescent="0.3">
      <c r="A11" s="177"/>
      <c r="B11" s="6" t="s">
        <v>3</v>
      </c>
      <c r="C11" s="178" t="s">
        <v>91</v>
      </c>
      <c r="D11" s="7"/>
      <c r="E11" s="187" t="s">
        <v>119</v>
      </c>
      <c r="F11" s="188"/>
      <c r="G11" s="180">
        <v>1700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  <c r="IR11" s="120"/>
      <c r="IS11" s="120"/>
      <c r="IT11" s="120"/>
      <c r="IU11" s="120"/>
    </row>
    <row r="12" spans="1:255" s="121" customFormat="1" ht="16.5" x14ac:dyDescent="0.3">
      <c r="A12" s="177"/>
      <c r="B12" s="6" t="s">
        <v>4</v>
      </c>
      <c r="C12" s="178" t="s">
        <v>60</v>
      </c>
      <c r="D12" s="7"/>
      <c r="E12" s="110" t="s">
        <v>5</v>
      </c>
      <c r="F12" s="112"/>
      <c r="G12" s="180">
        <f>+G11*G9</f>
        <v>13600000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</row>
    <row r="13" spans="1:255" s="121" customFormat="1" ht="12.75" customHeight="1" x14ac:dyDescent="0.3">
      <c r="A13" s="177"/>
      <c r="B13" s="6" t="s">
        <v>6</v>
      </c>
      <c r="C13" s="178" t="s">
        <v>61</v>
      </c>
      <c r="D13" s="7"/>
      <c r="E13" s="187" t="s">
        <v>7</v>
      </c>
      <c r="F13" s="188"/>
      <c r="G13" s="181" t="s">
        <v>93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  <c r="IR13" s="120"/>
      <c r="IS13" s="120"/>
      <c r="IT13" s="120"/>
      <c r="IU13" s="120"/>
    </row>
    <row r="14" spans="1:255" s="121" customFormat="1" ht="16.5" x14ac:dyDescent="0.3">
      <c r="A14" s="177"/>
      <c r="B14" s="6" t="s">
        <v>8</v>
      </c>
      <c r="C14" s="178" t="s">
        <v>62</v>
      </c>
      <c r="D14" s="7"/>
      <c r="E14" s="187" t="s">
        <v>9</v>
      </c>
      <c r="F14" s="188"/>
      <c r="G14" s="179" t="s">
        <v>92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  <c r="IR14" s="120"/>
      <c r="IS14" s="120"/>
      <c r="IT14" s="120"/>
      <c r="IU14" s="120"/>
    </row>
    <row r="15" spans="1:255" s="121" customFormat="1" ht="15.75" customHeight="1" x14ac:dyDescent="0.3">
      <c r="A15" s="177"/>
      <c r="B15" s="6" t="s">
        <v>10</v>
      </c>
      <c r="C15" s="182" t="s">
        <v>123</v>
      </c>
      <c r="D15" s="7"/>
      <c r="E15" s="189" t="s">
        <v>11</v>
      </c>
      <c r="F15" s="190"/>
      <c r="G15" s="181" t="s">
        <v>85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  <c r="IR15" s="120"/>
      <c r="IS15" s="120"/>
      <c r="IT15" s="120"/>
      <c r="IU15" s="120"/>
    </row>
    <row r="16" spans="1:255" ht="12" customHeight="1" x14ac:dyDescent="0.25">
      <c r="A16" s="2"/>
      <c r="B16" s="8"/>
      <c r="C16" s="9"/>
      <c r="D16" s="10"/>
      <c r="E16" s="11"/>
      <c r="F16" s="11"/>
      <c r="G16" s="113"/>
    </row>
    <row r="17" spans="1:255" ht="12" customHeight="1" x14ac:dyDescent="0.25">
      <c r="A17" s="12"/>
      <c r="B17" s="191" t="s">
        <v>12</v>
      </c>
      <c r="C17" s="192"/>
      <c r="D17" s="192"/>
      <c r="E17" s="192"/>
      <c r="F17" s="192"/>
      <c r="G17" s="192"/>
    </row>
    <row r="18" spans="1:255" ht="12" customHeight="1" x14ac:dyDescent="0.25">
      <c r="A18" s="2"/>
      <c r="B18" s="13"/>
      <c r="C18" s="14"/>
      <c r="D18" s="14"/>
      <c r="E18" s="14"/>
      <c r="F18" s="15"/>
      <c r="G18" s="79"/>
    </row>
    <row r="19" spans="1:255" ht="12" customHeight="1" x14ac:dyDescent="0.25">
      <c r="A19" s="5"/>
      <c r="B19" s="16" t="s">
        <v>13</v>
      </c>
      <c r="C19" s="17"/>
      <c r="D19" s="18"/>
      <c r="E19" s="18"/>
      <c r="F19" s="18"/>
      <c r="G19" s="80"/>
    </row>
    <row r="20" spans="1:255" ht="24" customHeight="1" x14ac:dyDescent="0.25">
      <c r="A20" s="12"/>
      <c r="B20" s="111" t="s">
        <v>14</v>
      </c>
      <c r="C20" s="111" t="s">
        <v>15</v>
      </c>
      <c r="D20" s="111" t="s">
        <v>16</v>
      </c>
      <c r="E20" s="111" t="s">
        <v>17</v>
      </c>
      <c r="F20" s="111" t="s">
        <v>18</v>
      </c>
      <c r="G20" s="111" t="s">
        <v>19</v>
      </c>
    </row>
    <row r="21" spans="1:255" s="125" customFormat="1" ht="12.75" customHeight="1" x14ac:dyDescent="0.25">
      <c r="A21" s="123"/>
      <c r="B21" s="116" t="s">
        <v>66</v>
      </c>
      <c r="C21" s="117" t="s">
        <v>20</v>
      </c>
      <c r="D21" s="117">
        <v>20</v>
      </c>
      <c r="E21" s="117" t="s">
        <v>86</v>
      </c>
      <c r="F21" s="118">
        <v>25000</v>
      </c>
      <c r="G21" s="119">
        <f t="shared" ref="G21:G26" si="0">D21*F21</f>
        <v>500000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</row>
    <row r="22" spans="1:255" s="125" customFormat="1" ht="12.75" customHeight="1" x14ac:dyDescent="0.25">
      <c r="A22" s="123"/>
      <c r="B22" s="116" t="s">
        <v>94</v>
      </c>
      <c r="C22" s="117" t="s">
        <v>20</v>
      </c>
      <c r="D22" s="117">
        <v>5</v>
      </c>
      <c r="E22" s="117" t="s">
        <v>79</v>
      </c>
      <c r="F22" s="118">
        <v>30000</v>
      </c>
      <c r="G22" s="119">
        <f t="shared" si="0"/>
        <v>150000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</row>
    <row r="23" spans="1:255" s="125" customFormat="1" ht="12.75" customHeight="1" x14ac:dyDescent="0.25">
      <c r="A23" s="123"/>
      <c r="B23" s="116" t="s">
        <v>67</v>
      </c>
      <c r="C23" s="117" t="s">
        <v>20</v>
      </c>
      <c r="D23" s="117">
        <v>5</v>
      </c>
      <c r="E23" s="117" t="s">
        <v>68</v>
      </c>
      <c r="F23" s="118">
        <v>25000</v>
      </c>
      <c r="G23" s="119">
        <f t="shared" si="0"/>
        <v>125000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  <c r="IU23" s="124"/>
    </row>
    <row r="24" spans="1:255" s="125" customFormat="1" ht="12.75" customHeight="1" x14ac:dyDescent="0.25">
      <c r="A24" s="123"/>
      <c r="B24" s="122" t="s">
        <v>95</v>
      </c>
      <c r="C24" s="117" t="s">
        <v>20</v>
      </c>
      <c r="D24" s="117">
        <v>8</v>
      </c>
      <c r="E24" s="117" t="s">
        <v>69</v>
      </c>
      <c r="F24" s="118">
        <v>25000</v>
      </c>
      <c r="G24" s="119">
        <f t="shared" si="0"/>
        <v>200000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  <c r="IU24" s="124"/>
    </row>
    <row r="25" spans="1:255" s="125" customFormat="1" ht="24" customHeight="1" x14ac:dyDescent="0.25">
      <c r="A25" s="123"/>
      <c r="B25" s="122" t="s">
        <v>96</v>
      </c>
      <c r="C25" s="117" t="s">
        <v>20</v>
      </c>
      <c r="D25" s="117">
        <v>60</v>
      </c>
      <c r="E25" s="117" t="s">
        <v>97</v>
      </c>
      <c r="F25" s="118">
        <v>40000</v>
      </c>
      <c r="G25" s="119">
        <f t="shared" si="0"/>
        <v>2400000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  <c r="IU25" s="124"/>
    </row>
    <row r="26" spans="1:255" s="125" customFormat="1" ht="12.75" customHeight="1" x14ac:dyDescent="0.25">
      <c r="A26" s="123"/>
      <c r="B26" s="122" t="s">
        <v>98</v>
      </c>
      <c r="C26" s="117" t="s">
        <v>20</v>
      </c>
      <c r="D26" s="117">
        <v>10</v>
      </c>
      <c r="E26" s="117" t="s">
        <v>68</v>
      </c>
      <c r="F26" s="118">
        <v>25000</v>
      </c>
      <c r="G26" s="119">
        <f t="shared" si="0"/>
        <v>250000</v>
      </c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  <c r="IU26" s="124"/>
    </row>
    <row r="27" spans="1:255" ht="12.75" customHeight="1" x14ac:dyDescent="0.25">
      <c r="A27" s="12"/>
      <c r="B27" s="19" t="s">
        <v>21</v>
      </c>
      <c r="C27" s="20"/>
      <c r="D27" s="20"/>
      <c r="E27" s="20"/>
      <c r="F27" s="21"/>
      <c r="G27" s="102">
        <f>SUM(G21:G26)</f>
        <v>3625000</v>
      </c>
    </row>
    <row r="28" spans="1:255" ht="12" customHeight="1" x14ac:dyDescent="0.25">
      <c r="A28" s="2"/>
      <c r="B28" s="13"/>
      <c r="C28" s="15"/>
      <c r="D28" s="15"/>
      <c r="E28" s="15"/>
      <c r="F28" s="22"/>
      <c r="G28" s="81"/>
    </row>
    <row r="29" spans="1:255" ht="12" customHeight="1" x14ac:dyDescent="0.25">
      <c r="A29" s="5"/>
      <c r="B29" s="23" t="s">
        <v>22</v>
      </c>
      <c r="C29" s="24"/>
      <c r="D29" s="25"/>
      <c r="E29" s="25"/>
      <c r="F29" s="26"/>
      <c r="G29" s="82"/>
    </row>
    <row r="30" spans="1:255" ht="24" customHeight="1" x14ac:dyDescent="0.25">
      <c r="A30" s="5"/>
      <c r="B30" s="27" t="s">
        <v>14</v>
      </c>
      <c r="C30" s="28" t="s">
        <v>15</v>
      </c>
      <c r="D30" s="28" t="s">
        <v>16</v>
      </c>
      <c r="E30" s="27" t="s">
        <v>58</v>
      </c>
      <c r="F30" s="28" t="s">
        <v>18</v>
      </c>
      <c r="G30" s="27" t="s">
        <v>19</v>
      </c>
    </row>
    <row r="31" spans="1:255" ht="12" customHeight="1" x14ac:dyDescent="0.25">
      <c r="A31" s="5"/>
      <c r="B31" s="29"/>
      <c r="C31" s="30" t="s">
        <v>58</v>
      </c>
      <c r="D31" s="30" t="s">
        <v>58</v>
      </c>
      <c r="E31" s="30" t="s">
        <v>58</v>
      </c>
      <c r="F31" s="75" t="s">
        <v>58</v>
      </c>
      <c r="G31" s="104"/>
    </row>
    <row r="32" spans="1:255" ht="12" customHeight="1" x14ac:dyDescent="0.25">
      <c r="A32" s="5"/>
      <c r="B32" s="31" t="s">
        <v>23</v>
      </c>
      <c r="C32" s="32"/>
      <c r="D32" s="32"/>
      <c r="E32" s="32"/>
      <c r="F32" s="33"/>
      <c r="G32" s="105"/>
    </row>
    <row r="33" spans="1:255" ht="12" customHeight="1" x14ac:dyDescent="0.25">
      <c r="A33" s="2"/>
      <c r="B33" s="34"/>
      <c r="C33" s="35"/>
      <c r="D33" s="35"/>
      <c r="E33" s="35"/>
      <c r="F33" s="36"/>
      <c r="G33" s="83"/>
    </row>
    <row r="34" spans="1:255" ht="12" customHeight="1" x14ac:dyDescent="0.25">
      <c r="A34" s="5"/>
      <c r="B34" s="23" t="s">
        <v>24</v>
      </c>
      <c r="C34" s="24"/>
      <c r="D34" s="25"/>
      <c r="E34" s="25"/>
      <c r="F34" s="26"/>
      <c r="G34" s="82"/>
    </row>
    <row r="35" spans="1:255" ht="24" customHeight="1" x14ac:dyDescent="0.25">
      <c r="A35" s="5"/>
      <c r="B35" s="114" t="s">
        <v>14</v>
      </c>
      <c r="C35" s="114" t="s">
        <v>15</v>
      </c>
      <c r="D35" s="114" t="s">
        <v>16</v>
      </c>
      <c r="E35" s="114" t="s">
        <v>17</v>
      </c>
      <c r="F35" s="115" t="s">
        <v>18</v>
      </c>
      <c r="G35" s="114" t="s">
        <v>19</v>
      </c>
    </row>
    <row r="36" spans="1:255" s="125" customFormat="1" ht="12.75" customHeight="1" x14ac:dyDescent="0.25">
      <c r="A36" s="123"/>
      <c r="B36" s="116" t="s">
        <v>70</v>
      </c>
      <c r="C36" s="117" t="s">
        <v>25</v>
      </c>
      <c r="D36" s="126">
        <v>0.6</v>
      </c>
      <c r="E36" s="117" t="s">
        <v>69</v>
      </c>
      <c r="F36" s="127">
        <v>150000</v>
      </c>
      <c r="G36" s="127">
        <f>D36*F36</f>
        <v>90000</v>
      </c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</row>
    <row r="37" spans="1:255" s="125" customFormat="1" ht="12.75" customHeight="1" x14ac:dyDescent="0.25">
      <c r="A37" s="123"/>
      <c r="B37" s="116" t="s">
        <v>67</v>
      </c>
      <c r="C37" s="117" t="s">
        <v>25</v>
      </c>
      <c r="D37" s="117">
        <v>1.5</v>
      </c>
      <c r="E37" s="117" t="s">
        <v>68</v>
      </c>
      <c r="F37" s="127">
        <v>120000</v>
      </c>
      <c r="G37" s="127">
        <f t="shared" ref="G37:G42" si="1">D37*F37</f>
        <v>180000</v>
      </c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</row>
    <row r="38" spans="1:255" s="125" customFormat="1" ht="12.75" customHeight="1" x14ac:dyDescent="0.25">
      <c r="A38" s="123"/>
      <c r="B38" s="128" t="s">
        <v>71</v>
      </c>
      <c r="C38" s="117" t="s">
        <v>25</v>
      </c>
      <c r="D38" s="117">
        <v>0.33</v>
      </c>
      <c r="E38" s="117" t="s">
        <v>72</v>
      </c>
      <c r="F38" s="127">
        <v>150000</v>
      </c>
      <c r="G38" s="127">
        <f t="shared" si="1"/>
        <v>49500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</row>
    <row r="39" spans="1:255" s="125" customFormat="1" ht="13.5" x14ac:dyDescent="0.25">
      <c r="A39" s="123"/>
      <c r="B39" s="116" t="s">
        <v>73</v>
      </c>
      <c r="C39" s="117" t="s">
        <v>25</v>
      </c>
      <c r="D39" s="117">
        <v>0.33</v>
      </c>
      <c r="E39" s="117" t="s">
        <v>74</v>
      </c>
      <c r="F39" s="127">
        <v>150000</v>
      </c>
      <c r="G39" s="127">
        <f t="shared" si="1"/>
        <v>49500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</row>
    <row r="40" spans="1:255" s="125" customFormat="1" ht="12.75" customHeight="1" x14ac:dyDescent="0.25">
      <c r="A40" s="123"/>
      <c r="B40" s="116" t="s">
        <v>75</v>
      </c>
      <c r="C40" s="117" t="s">
        <v>25</v>
      </c>
      <c r="D40" s="117">
        <v>3</v>
      </c>
      <c r="E40" s="117" t="s">
        <v>97</v>
      </c>
      <c r="F40" s="127">
        <v>80000</v>
      </c>
      <c r="G40" s="127">
        <f t="shared" si="1"/>
        <v>240000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</row>
    <row r="41" spans="1:255" s="125" customFormat="1" ht="12.75" customHeight="1" x14ac:dyDescent="0.25">
      <c r="A41" s="123"/>
      <c r="B41" s="116" t="s">
        <v>76</v>
      </c>
      <c r="C41" s="117" t="s">
        <v>25</v>
      </c>
      <c r="D41" s="129">
        <v>3</v>
      </c>
      <c r="E41" s="117" t="s">
        <v>68</v>
      </c>
      <c r="F41" s="127">
        <v>100000</v>
      </c>
      <c r="G41" s="127">
        <f t="shared" si="1"/>
        <v>300000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</row>
    <row r="42" spans="1:255" s="125" customFormat="1" ht="12.75" customHeight="1" x14ac:dyDescent="0.25">
      <c r="A42" s="123"/>
      <c r="B42" s="116" t="s">
        <v>99</v>
      </c>
      <c r="C42" s="117" t="s">
        <v>25</v>
      </c>
      <c r="D42" s="117">
        <v>0.5</v>
      </c>
      <c r="E42" s="117" t="s">
        <v>68</v>
      </c>
      <c r="F42" s="127">
        <v>150000</v>
      </c>
      <c r="G42" s="127">
        <f t="shared" si="1"/>
        <v>75000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</row>
    <row r="43" spans="1:255" s="125" customFormat="1" ht="12.75" customHeight="1" x14ac:dyDescent="0.25">
      <c r="A43" s="130"/>
      <c r="B43" s="131"/>
      <c r="C43" s="132"/>
      <c r="D43" s="133"/>
      <c r="E43" s="132"/>
      <c r="F43" s="134"/>
      <c r="G43" s="13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</row>
    <row r="44" spans="1:255" ht="12.75" customHeight="1" x14ac:dyDescent="0.25">
      <c r="A44" s="5"/>
      <c r="B44" s="37" t="s">
        <v>26</v>
      </c>
      <c r="C44" s="38"/>
      <c r="D44" s="38"/>
      <c r="E44" s="38"/>
      <c r="F44" s="38"/>
      <c r="G44" s="103">
        <f>SUM(G36:G42)</f>
        <v>984000</v>
      </c>
    </row>
    <row r="45" spans="1:255" ht="12" customHeight="1" x14ac:dyDescent="0.25">
      <c r="A45" s="2"/>
      <c r="B45" s="34"/>
      <c r="C45" s="35"/>
      <c r="D45" s="35"/>
      <c r="E45" s="35"/>
      <c r="F45" s="36"/>
      <c r="G45" s="83"/>
    </row>
    <row r="46" spans="1:255" ht="12" customHeight="1" x14ac:dyDescent="0.25">
      <c r="A46" s="5"/>
      <c r="B46" s="23" t="s">
        <v>27</v>
      </c>
      <c r="C46" s="24"/>
      <c r="D46" s="25"/>
      <c r="E46" s="25"/>
      <c r="F46" s="26"/>
      <c r="G46" s="82"/>
    </row>
    <row r="47" spans="1:255" ht="24" customHeight="1" x14ac:dyDescent="0.25">
      <c r="A47" s="5"/>
      <c r="B47" s="76" t="s">
        <v>28</v>
      </c>
      <c r="C47" s="76" t="s">
        <v>29</v>
      </c>
      <c r="D47" s="76" t="s">
        <v>30</v>
      </c>
      <c r="E47" s="76" t="s">
        <v>17</v>
      </c>
      <c r="F47" s="76" t="s">
        <v>18</v>
      </c>
      <c r="G47" s="84" t="s">
        <v>19</v>
      </c>
      <c r="K47" s="74"/>
    </row>
    <row r="48" spans="1:255" s="125" customFormat="1" ht="12.75" customHeight="1" x14ac:dyDescent="0.25">
      <c r="A48" s="158"/>
      <c r="B48" s="135" t="s">
        <v>64</v>
      </c>
      <c r="C48" s="136"/>
      <c r="D48" s="136"/>
      <c r="E48" s="136"/>
      <c r="F48" s="137"/>
      <c r="G48" s="137"/>
      <c r="H48" s="124"/>
      <c r="I48" s="124"/>
      <c r="J48" s="124"/>
      <c r="K48" s="159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4"/>
      <c r="DE48" s="124"/>
      <c r="DF48" s="124"/>
      <c r="DG48" s="124"/>
      <c r="DH48" s="124"/>
      <c r="DI48" s="124"/>
      <c r="DJ48" s="124"/>
      <c r="DK48" s="124"/>
      <c r="DL48" s="124"/>
      <c r="DM48" s="124"/>
      <c r="DN48" s="124"/>
      <c r="DO48" s="124"/>
      <c r="DP48" s="124"/>
      <c r="DQ48" s="124"/>
      <c r="DR48" s="124"/>
      <c r="DS48" s="124"/>
      <c r="DT48" s="124"/>
      <c r="DU48" s="124"/>
      <c r="DV48" s="124"/>
      <c r="DW48" s="124"/>
      <c r="DX48" s="124"/>
      <c r="DY48" s="124"/>
      <c r="DZ48" s="124"/>
      <c r="EA48" s="124"/>
      <c r="EB48" s="124"/>
      <c r="EC48" s="124"/>
      <c r="ED48" s="124"/>
      <c r="EE48" s="124"/>
      <c r="EF48" s="124"/>
      <c r="EG48" s="124"/>
      <c r="EH48" s="124"/>
      <c r="EI48" s="124"/>
      <c r="EJ48" s="124"/>
      <c r="EK48" s="124"/>
      <c r="EL48" s="124"/>
      <c r="EM48" s="124"/>
      <c r="EN48" s="124"/>
      <c r="EO48" s="124"/>
      <c r="EP48" s="124"/>
      <c r="EQ48" s="124"/>
      <c r="ER48" s="124"/>
      <c r="ES48" s="124"/>
      <c r="ET48" s="124"/>
      <c r="EU48" s="124"/>
      <c r="EV48" s="124"/>
      <c r="EW48" s="124"/>
      <c r="EX48" s="124"/>
      <c r="EY48" s="124"/>
      <c r="EZ48" s="124"/>
      <c r="FA48" s="124"/>
      <c r="FB48" s="124"/>
      <c r="FC48" s="124"/>
      <c r="FD48" s="124"/>
      <c r="FE48" s="124"/>
      <c r="FF48" s="124"/>
      <c r="FG48" s="124"/>
      <c r="FH48" s="124"/>
      <c r="FI48" s="124"/>
      <c r="FJ48" s="124"/>
      <c r="FK48" s="124"/>
      <c r="FL48" s="124"/>
      <c r="FM48" s="124"/>
      <c r="FN48" s="124"/>
      <c r="FO48" s="124"/>
      <c r="FP48" s="124"/>
      <c r="FQ48" s="124"/>
      <c r="FR48" s="124"/>
      <c r="FS48" s="124"/>
      <c r="FT48" s="124"/>
      <c r="FU48" s="124"/>
      <c r="FV48" s="124"/>
      <c r="FW48" s="124"/>
      <c r="FX48" s="124"/>
      <c r="FY48" s="124"/>
      <c r="FZ48" s="124"/>
      <c r="GA48" s="124"/>
      <c r="GB48" s="124"/>
      <c r="GC48" s="124"/>
      <c r="GD48" s="124"/>
      <c r="GE48" s="124"/>
      <c r="GF48" s="124"/>
      <c r="GG48" s="124"/>
      <c r="GH48" s="124"/>
      <c r="GI48" s="124"/>
      <c r="GJ48" s="124"/>
      <c r="GK48" s="124"/>
      <c r="GL48" s="124"/>
      <c r="GM48" s="124"/>
      <c r="GN48" s="124"/>
      <c r="GO48" s="124"/>
      <c r="GP48" s="124"/>
      <c r="GQ48" s="124"/>
      <c r="GR48" s="124"/>
      <c r="GS48" s="124"/>
      <c r="GT48" s="124"/>
      <c r="GU48" s="124"/>
      <c r="GV48" s="124"/>
      <c r="GW48" s="124"/>
      <c r="GX48" s="124"/>
      <c r="GY48" s="124"/>
      <c r="GZ48" s="124"/>
      <c r="HA48" s="124"/>
      <c r="HB48" s="124"/>
      <c r="HC48" s="124"/>
      <c r="HD48" s="124"/>
      <c r="HE48" s="124"/>
      <c r="HF48" s="124"/>
      <c r="HG48" s="124"/>
      <c r="HH48" s="124"/>
      <c r="HI48" s="124"/>
      <c r="HJ48" s="124"/>
      <c r="HK48" s="124"/>
      <c r="HL48" s="124"/>
      <c r="HM48" s="124"/>
      <c r="HN48" s="124"/>
      <c r="HO48" s="124"/>
      <c r="HP48" s="124"/>
      <c r="HQ48" s="124"/>
      <c r="HR48" s="124"/>
      <c r="HS48" s="124"/>
      <c r="HT48" s="124"/>
      <c r="HU48" s="124"/>
      <c r="HV48" s="124"/>
      <c r="HW48" s="124"/>
      <c r="HX48" s="124"/>
      <c r="HY48" s="124"/>
      <c r="HZ48" s="124"/>
      <c r="IA48" s="124"/>
      <c r="IB48" s="124"/>
      <c r="IC48" s="124"/>
      <c r="ID48" s="124"/>
      <c r="IE48" s="124"/>
      <c r="IF48" s="124"/>
      <c r="IG48" s="124"/>
      <c r="IH48" s="124"/>
      <c r="II48" s="124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  <c r="IU48" s="124"/>
    </row>
    <row r="49" spans="1:255" s="125" customFormat="1" ht="13.5" x14ac:dyDescent="0.25">
      <c r="A49" s="158"/>
      <c r="B49" s="138" t="s">
        <v>77</v>
      </c>
      <c r="C49" s="139" t="s">
        <v>59</v>
      </c>
      <c r="D49" s="139">
        <v>200</v>
      </c>
      <c r="E49" s="140" t="s">
        <v>78</v>
      </c>
      <c r="F49" s="141">
        <v>1300</v>
      </c>
      <c r="G49" s="142">
        <f t="shared" ref="G49:G54" si="2">(D49*F49)</f>
        <v>260000</v>
      </c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  <c r="IU49" s="124"/>
    </row>
    <row r="50" spans="1:255" s="125" customFormat="1" ht="13.5" x14ac:dyDescent="0.25">
      <c r="A50" s="123"/>
      <c r="B50" s="138" t="s">
        <v>100</v>
      </c>
      <c r="C50" s="139" t="s">
        <v>65</v>
      </c>
      <c r="D50" s="139">
        <v>10</v>
      </c>
      <c r="E50" s="140" t="s">
        <v>78</v>
      </c>
      <c r="F50" s="141">
        <v>6240</v>
      </c>
      <c r="G50" s="142">
        <f t="shared" si="2"/>
        <v>62400</v>
      </c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124"/>
      <c r="FG50" s="124"/>
      <c r="FH50" s="124"/>
      <c r="FI50" s="124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124"/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124"/>
      <c r="GW50" s="124"/>
      <c r="GX50" s="124"/>
      <c r="GY50" s="124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124"/>
      <c r="HK50" s="124"/>
      <c r="HL50" s="124"/>
      <c r="HM50" s="124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124"/>
      <c r="HY50" s="124"/>
      <c r="HZ50" s="124"/>
      <c r="IA50" s="124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  <c r="IU50" s="124"/>
    </row>
    <row r="51" spans="1:255" s="125" customFormat="1" ht="13.5" x14ac:dyDescent="0.25">
      <c r="A51" s="123"/>
      <c r="B51" s="138" t="s">
        <v>101</v>
      </c>
      <c r="C51" s="139" t="s">
        <v>65</v>
      </c>
      <c r="D51" s="139">
        <v>15</v>
      </c>
      <c r="E51" s="140" t="s">
        <v>87</v>
      </c>
      <c r="F51" s="141">
        <v>6770</v>
      </c>
      <c r="G51" s="142">
        <f t="shared" si="2"/>
        <v>101550</v>
      </c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  <c r="IU51" s="124"/>
    </row>
    <row r="52" spans="1:255" s="125" customFormat="1" ht="13.5" x14ac:dyDescent="0.25">
      <c r="A52" s="123"/>
      <c r="B52" s="138" t="s">
        <v>102</v>
      </c>
      <c r="C52" s="139" t="s">
        <v>65</v>
      </c>
      <c r="D52" s="139">
        <v>20</v>
      </c>
      <c r="E52" s="140" t="s">
        <v>87</v>
      </c>
      <c r="F52" s="141">
        <v>7440</v>
      </c>
      <c r="G52" s="142">
        <f t="shared" si="2"/>
        <v>148800</v>
      </c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</row>
    <row r="53" spans="1:255" s="125" customFormat="1" ht="13.5" x14ac:dyDescent="0.25">
      <c r="A53" s="123"/>
      <c r="B53" s="138" t="s">
        <v>103</v>
      </c>
      <c r="C53" s="139" t="s">
        <v>59</v>
      </c>
      <c r="D53" s="139">
        <v>200</v>
      </c>
      <c r="E53" s="140" t="s">
        <v>78</v>
      </c>
      <c r="F53" s="141">
        <v>1372</v>
      </c>
      <c r="G53" s="142">
        <f t="shared" si="2"/>
        <v>274400</v>
      </c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124"/>
      <c r="GI53" s="124"/>
      <c r="GJ53" s="124"/>
      <c r="GK53" s="124"/>
      <c r="GL53" s="124"/>
      <c r="GM53" s="124"/>
      <c r="GN53" s="124"/>
      <c r="GO53" s="124"/>
      <c r="GP53" s="124"/>
      <c r="GQ53" s="124"/>
      <c r="GR53" s="124"/>
      <c r="GS53" s="124"/>
      <c r="GT53" s="124"/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/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/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  <c r="IU53" s="124"/>
    </row>
    <row r="54" spans="1:255" s="125" customFormat="1" ht="13.5" x14ac:dyDescent="0.25">
      <c r="A54" s="123"/>
      <c r="B54" s="138" t="s">
        <v>104</v>
      </c>
      <c r="C54" s="139" t="s">
        <v>59</v>
      </c>
      <c r="D54" s="139">
        <v>350</v>
      </c>
      <c r="E54" s="140" t="s">
        <v>78</v>
      </c>
      <c r="F54" s="141">
        <v>1529</v>
      </c>
      <c r="G54" s="142">
        <f t="shared" si="2"/>
        <v>535150</v>
      </c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/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/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124"/>
      <c r="GI54" s="124"/>
      <c r="GJ54" s="124"/>
      <c r="GK54" s="124"/>
      <c r="GL54" s="124"/>
      <c r="GM54" s="124"/>
      <c r="GN54" s="124"/>
      <c r="GO54" s="124"/>
      <c r="GP54" s="124"/>
      <c r="GQ54" s="124"/>
      <c r="GR54" s="124"/>
      <c r="GS54" s="124"/>
      <c r="GT54" s="124"/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/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/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</row>
    <row r="55" spans="1:255" s="125" customFormat="1" ht="13.5" x14ac:dyDescent="0.25">
      <c r="A55" s="123"/>
      <c r="B55" s="135" t="s">
        <v>63</v>
      </c>
      <c r="C55" s="136"/>
      <c r="D55" s="136"/>
      <c r="E55" s="140"/>
      <c r="F55" s="137"/>
      <c r="G55" s="137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  <c r="IU55" s="124"/>
    </row>
    <row r="56" spans="1:255" s="125" customFormat="1" ht="13.5" x14ac:dyDescent="0.25">
      <c r="A56" s="158"/>
      <c r="B56" s="143" t="s">
        <v>105</v>
      </c>
      <c r="C56" s="139" t="s">
        <v>59</v>
      </c>
      <c r="D56" s="140">
        <v>1</v>
      </c>
      <c r="E56" s="140" t="s">
        <v>74</v>
      </c>
      <c r="F56" s="141">
        <v>74300</v>
      </c>
      <c r="G56" s="142">
        <f>(D56*F56)</f>
        <v>74300</v>
      </c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</row>
    <row r="57" spans="1:255" s="125" customFormat="1" ht="13.5" x14ac:dyDescent="0.25">
      <c r="A57" s="158"/>
      <c r="B57" s="144" t="s">
        <v>106</v>
      </c>
      <c r="C57" s="145" t="s">
        <v>59</v>
      </c>
      <c r="D57" s="146">
        <v>36</v>
      </c>
      <c r="E57" s="140" t="s">
        <v>80</v>
      </c>
      <c r="F57" s="147">
        <v>16700</v>
      </c>
      <c r="G57" s="148">
        <f>(D57*F57)</f>
        <v>601200</v>
      </c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</row>
    <row r="58" spans="1:255" s="125" customFormat="1" ht="13.5" x14ac:dyDescent="0.25">
      <c r="A58" s="158"/>
      <c r="B58" s="149" t="s">
        <v>107</v>
      </c>
      <c r="C58" s="139" t="s">
        <v>65</v>
      </c>
      <c r="D58" s="140">
        <v>1.2</v>
      </c>
      <c r="E58" s="140" t="s">
        <v>79</v>
      </c>
      <c r="F58" s="141">
        <v>16100</v>
      </c>
      <c r="G58" s="142">
        <f>(D58*F58)</f>
        <v>19320</v>
      </c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  <c r="IU58" s="124"/>
    </row>
    <row r="59" spans="1:255" s="125" customFormat="1" ht="13.5" x14ac:dyDescent="0.25">
      <c r="A59" s="158"/>
      <c r="B59" s="150" t="s">
        <v>108</v>
      </c>
      <c r="C59" s="151" t="s">
        <v>65</v>
      </c>
      <c r="D59" s="151">
        <v>3</v>
      </c>
      <c r="E59" s="140" t="s">
        <v>87</v>
      </c>
      <c r="F59" s="152">
        <v>37500</v>
      </c>
      <c r="G59" s="153">
        <f>(D59*F59)</f>
        <v>112500</v>
      </c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  <c r="IU59" s="124"/>
    </row>
    <row r="60" spans="1:255" s="125" customFormat="1" ht="13.5" x14ac:dyDescent="0.25">
      <c r="A60" s="158"/>
      <c r="B60" s="135" t="s">
        <v>109</v>
      </c>
      <c r="C60" s="136"/>
      <c r="D60" s="136"/>
      <c r="E60" s="140"/>
      <c r="F60" s="137"/>
      <c r="G60" s="137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  <c r="ER60" s="124"/>
      <c r="ES60" s="124"/>
      <c r="ET60" s="124"/>
      <c r="EU60" s="124"/>
      <c r="EV60" s="124"/>
      <c r="EW60" s="124"/>
      <c r="EX60" s="124"/>
      <c r="EY60" s="124"/>
      <c r="EZ60" s="124"/>
      <c r="FA60" s="124"/>
      <c r="FB60" s="124"/>
      <c r="FC60" s="124"/>
      <c r="FD60" s="124"/>
      <c r="FE60" s="124"/>
      <c r="FF60" s="124"/>
      <c r="FG60" s="124"/>
      <c r="FH60" s="124"/>
      <c r="FI60" s="124"/>
      <c r="FJ60" s="124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24"/>
      <c r="FV60" s="124"/>
      <c r="FW60" s="124"/>
      <c r="FX60" s="124"/>
      <c r="FY60" s="124"/>
      <c r="FZ60" s="124"/>
      <c r="GA60" s="124"/>
      <c r="GB60" s="124"/>
      <c r="GC60" s="124"/>
      <c r="GD60" s="124"/>
      <c r="GE60" s="124"/>
      <c r="GF60" s="124"/>
      <c r="GG60" s="124"/>
      <c r="GH60" s="124"/>
      <c r="GI60" s="124"/>
      <c r="GJ60" s="124"/>
      <c r="GK60" s="124"/>
      <c r="GL60" s="124"/>
      <c r="GM60" s="124"/>
      <c r="GN60" s="124"/>
      <c r="GO60" s="124"/>
      <c r="GP60" s="124"/>
      <c r="GQ60" s="124"/>
      <c r="GR60" s="124"/>
      <c r="GS60" s="124"/>
      <c r="GT60" s="124"/>
      <c r="GU60" s="124"/>
      <c r="GV60" s="124"/>
      <c r="GW60" s="124"/>
      <c r="GX60" s="124"/>
      <c r="GY60" s="124"/>
      <c r="GZ60" s="124"/>
      <c r="HA60" s="124"/>
      <c r="HB60" s="124"/>
      <c r="HC60" s="124"/>
      <c r="HD60" s="124"/>
      <c r="HE60" s="124"/>
      <c r="HF60" s="124"/>
      <c r="HG60" s="124"/>
      <c r="HH60" s="124"/>
      <c r="HI60" s="124"/>
      <c r="HJ60" s="124"/>
      <c r="HK60" s="124"/>
      <c r="HL60" s="124"/>
      <c r="HM60" s="124"/>
      <c r="HN60" s="124"/>
      <c r="HO60" s="124"/>
      <c r="HP60" s="124"/>
      <c r="HQ60" s="124"/>
      <c r="HR60" s="124"/>
      <c r="HS60" s="124"/>
      <c r="HT60" s="124"/>
      <c r="HU60" s="124"/>
      <c r="HV60" s="124"/>
      <c r="HW60" s="124"/>
      <c r="HX60" s="124"/>
      <c r="HY60" s="124"/>
      <c r="HZ60" s="124"/>
      <c r="IA60" s="124"/>
      <c r="IB60" s="124"/>
      <c r="IC60" s="124"/>
      <c r="ID60" s="124"/>
      <c r="IE60" s="124"/>
      <c r="IF60" s="124"/>
      <c r="IG60" s="124"/>
      <c r="IH60" s="124"/>
      <c r="II60" s="124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  <c r="IU60" s="124"/>
    </row>
    <row r="61" spans="1:255" s="125" customFormat="1" ht="13.5" x14ac:dyDescent="0.25">
      <c r="A61" s="158"/>
      <c r="B61" s="138" t="s">
        <v>110</v>
      </c>
      <c r="C61" s="139" t="s">
        <v>65</v>
      </c>
      <c r="D61" s="139">
        <v>1.5</v>
      </c>
      <c r="E61" s="140" t="s">
        <v>79</v>
      </c>
      <c r="F61" s="141">
        <v>12000</v>
      </c>
      <c r="G61" s="142">
        <f>(D61*F61)</f>
        <v>18000</v>
      </c>
      <c r="H61" s="124"/>
      <c r="I61" s="160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  <c r="ER61" s="124"/>
      <c r="ES61" s="124"/>
      <c r="ET61" s="124"/>
      <c r="EU61" s="124"/>
      <c r="EV61" s="124"/>
      <c r="EW61" s="124"/>
      <c r="EX61" s="124"/>
      <c r="EY61" s="124"/>
      <c r="EZ61" s="124"/>
      <c r="FA61" s="124"/>
      <c r="FB61" s="124"/>
      <c r="FC61" s="124"/>
      <c r="FD61" s="124"/>
      <c r="FE61" s="124"/>
      <c r="FF61" s="124"/>
      <c r="FG61" s="124"/>
      <c r="FH61" s="124"/>
      <c r="FI61" s="124"/>
      <c r="FJ61" s="124"/>
      <c r="FK61" s="124"/>
      <c r="FL61" s="124"/>
      <c r="FM61" s="124"/>
      <c r="FN61" s="124"/>
      <c r="FO61" s="124"/>
      <c r="FP61" s="124"/>
      <c r="FQ61" s="124"/>
      <c r="FR61" s="124"/>
      <c r="FS61" s="124"/>
      <c r="FT61" s="124"/>
      <c r="FU61" s="124"/>
      <c r="FV61" s="124"/>
      <c r="FW61" s="124"/>
      <c r="FX61" s="124"/>
      <c r="FY61" s="124"/>
      <c r="FZ61" s="124"/>
      <c r="GA61" s="124"/>
      <c r="GB61" s="124"/>
      <c r="GC61" s="124"/>
      <c r="GD61" s="124"/>
      <c r="GE61" s="124"/>
      <c r="GF61" s="124"/>
      <c r="GG61" s="124"/>
      <c r="GH61" s="124"/>
      <c r="GI61" s="124"/>
      <c r="GJ61" s="124"/>
      <c r="GK61" s="124"/>
      <c r="GL61" s="124"/>
      <c r="GM61" s="124"/>
      <c r="GN61" s="124"/>
      <c r="GO61" s="124"/>
      <c r="GP61" s="124"/>
      <c r="GQ61" s="124"/>
      <c r="GR61" s="124"/>
      <c r="GS61" s="124"/>
      <c r="GT61" s="124"/>
      <c r="GU61" s="124"/>
      <c r="GV61" s="124"/>
      <c r="GW61" s="124"/>
      <c r="GX61" s="124"/>
      <c r="GY61" s="124"/>
      <c r="GZ61" s="124"/>
      <c r="HA61" s="124"/>
      <c r="HB61" s="124"/>
      <c r="HC61" s="124"/>
      <c r="HD61" s="124"/>
      <c r="HE61" s="124"/>
      <c r="HF61" s="124"/>
      <c r="HG61" s="124"/>
      <c r="HH61" s="124"/>
      <c r="HI61" s="124"/>
      <c r="HJ61" s="124"/>
      <c r="HK61" s="124"/>
      <c r="HL61" s="124"/>
      <c r="HM61" s="124"/>
      <c r="HN61" s="124"/>
      <c r="HO61" s="124"/>
      <c r="HP61" s="124"/>
      <c r="HQ61" s="124"/>
      <c r="HR61" s="124"/>
      <c r="HS61" s="124"/>
      <c r="HT61" s="124"/>
      <c r="HU61" s="124"/>
      <c r="HV61" s="124"/>
      <c r="HW61" s="124"/>
      <c r="HX61" s="124"/>
      <c r="HY61" s="124"/>
      <c r="HZ61" s="124"/>
      <c r="IA61" s="124"/>
      <c r="IB61" s="124"/>
      <c r="IC61" s="124"/>
      <c r="ID61" s="124"/>
      <c r="IE61" s="124"/>
      <c r="IF61" s="124"/>
      <c r="IG61" s="124"/>
      <c r="IH61" s="124"/>
      <c r="II61" s="124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  <c r="IU61" s="124"/>
    </row>
    <row r="62" spans="1:255" s="125" customFormat="1" ht="13.5" x14ac:dyDescent="0.25">
      <c r="A62" s="158"/>
      <c r="B62" s="138" t="s">
        <v>111</v>
      </c>
      <c r="C62" s="139" t="s">
        <v>65</v>
      </c>
      <c r="D62" s="139">
        <v>0.5</v>
      </c>
      <c r="E62" s="140" t="s">
        <v>88</v>
      </c>
      <c r="F62" s="154">
        <v>40100</v>
      </c>
      <c r="G62" s="142">
        <v>12000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  <c r="IU62" s="124"/>
    </row>
    <row r="63" spans="1:255" s="125" customFormat="1" ht="27" x14ac:dyDescent="0.25">
      <c r="A63" s="123"/>
      <c r="B63" s="138" t="s">
        <v>81</v>
      </c>
      <c r="C63" s="139" t="s">
        <v>65</v>
      </c>
      <c r="D63" s="139">
        <v>4</v>
      </c>
      <c r="E63" s="140" t="s">
        <v>112</v>
      </c>
      <c r="F63" s="141">
        <v>20000</v>
      </c>
      <c r="G63" s="142">
        <f>(D63*F63)</f>
        <v>80000</v>
      </c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  <c r="IU63" s="124"/>
    </row>
    <row r="64" spans="1:255" s="125" customFormat="1" ht="13.5" x14ac:dyDescent="0.25">
      <c r="A64" s="123"/>
      <c r="B64" s="135" t="s">
        <v>113</v>
      </c>
      <c r="C64" s="136"/>
      <c r="D64" s="136"/>
      <c r="E64" s="140"/>
      <c r="F64" s="137"/>
      <c r="G64" s="137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24"/>
      <c r="GB64" s="124"/>
      <c r="GC64" s="124"/>
      <c r="GD64" s="124"/>
      <c r="GE64" s="124"/>
      <c r="GF64" s="124"/>
      <c r="GG64" s="124"/>
      <c r="GH64" s="124"/>
      <c r="GI64" s="124"/>
      <c r="GJ64" s="124"/>
      <c r="GK64" s="124"/>
      <c r="GL64" s="124"/>
      <c r="GM64" s="124"/>
      <c r="GN64" s="124"/>
      <c r="GO64" s="124"/>
      <c r="GP64" s="124"/>
      <c r="GQ64" s="124"/>
      <c r="GR64" s="124"/>
      <c r="GS64" s="124"/>
      <c r="GT64" s="124"/>
      <c r="GU64" s="124"/>
      <c r="GV64" s="124"/>
      <c r="GW64" s="124"/>
      <c r="GX64" s="124"/>
      <c r="GY64" s="124"/>
      <c r="GZ64" s="124"/>
      <c r="HA64" s="124"/>
      <c r="HB64" s="124"/>
      <c r="HC64" s="124"/>
      <c r="HD64" s="124"/>
      <c r="HE64" s="124"/>
      <c r="HF64" s="124"/>
      <c r="HG64" s="124"/>
      <c r="HH64" s="124"/>
      <c r="HI64" s="124"/>
      <c r="HJ64" s="124"/>
      <c r="HK64" s="124"/>
      <c r="HL64" s="124"/>
      <c r="HM64" s="124"/>
      <c r="HN64" s="124"/>
      <c r="HO64" s="124"/>
      <c r="HP64" s="124"/>
      <c r="HQ64" s="124"/>
      <c r="HR64" s="124"/>
      <c r="HS64" s="124"/>
      <c r="HT64" s="124"/>
      <c r="HU64" s="124"/>
      <c r="HV64" s="124"/>
      <c r="HW64" s="124"/>
      <c r="HX64" s="124"/>
      <c r="HY64" s="124"/>
      <c r="HZ64" s="124"/>
      <c r="IA64" s="124"/>
      <c r="IB64" s="124"/>
      <c r="IC64" s="124"/>
      <c r="ID64" s="124"/>
      <c r="IE64" s="124"/>
      <c r="IF64" s="124"/>
      <c r="IG64" s="124"/>
      <c r="IH64" s="124"/>
      <c r="II64" s="124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  <c r="IU64" s="124"/>
    </row>
    <row r="65" spans="1:255" s="125" customFormat="1" ht="12.75" customHeight="1" x14ac:dyDescent="0.25">
      <c r="A65" s="123"/>
      <c r="B65" s="155" t="s">
        <v>114</v>
      </c>
      <c r="C65" s="156" t="s">
        <v>65</v>
      </c>
      <c r="D65" s="156">
        <v>5</v>
      </c>
      <c r="E65" s="140" t="s">
        <v>115</v>
      </c>
      <c r="F65" s="157">
        <v>18700</v>
      </c>
      <c r="G65" s="157">
        <f>(D65*F65)</f>
        <v>93500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  <c r="IU65" s="124"/>
    </row>
    <row r="66" spans="1:255" s="125" customFormat="1" ht="12.75" customHeight="1" x14ac:dyDescent="0.25">
      <c r="A66" s="123"/>
      <c r="B66" s="149" t="s">
        <v>82</v>
      </c>
      <c r="C66" s="139" t="s">
        <v>65</v>
      </c>
      <c r="D66" s="140">
        <v>1</v>
      </c>
      <c r="E66" s="140" t="s">
        <v>84</v>
      </c>
      <c r="F66" s="141">
        <v>42000</v>
      </c>
      <c r="G66" s="142">
        <f>(D66*F66)</f>
        <v>42000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124"/>
      <c r="GB66" s="124"/>
      <c r="GC66" s="124"/>
      <c r="GD66" s="124"/>
      <c r="GE66" s="124"/>
      <c r="GF66" s="124"/>
      <c r="GG66" s="124"/>
      <c r="GH66" s="124"/>
      <c r="GI66" s="124"/>
      <c r="GJ66" s="124"/>
      <c r="GK66" s="124"/>
      <c r="GL66" s="124"/>
      <c r="GM66" s="124"/>
      <c r="GN66" s="124"/>
      <c r="GO66" s="124"/>
      <c r="GP66" s="124"/>
      <c r="GQ66" s="124"/>
      <c r="GR66" s="124"/>
      <c r="GS66" s="124"/>
      <c r="GT66" s="124"/>
      <c r="GU66" s="124"/>
      <c r="GV66" s="124"/>
      <c r="GW66" s="124"/>
      <c r="GX66" s="124"/>
      <c r="GY66" s="124"/>
      <c r="GZ66" s="124"/>
      <c r="HA66" s="124"/>
      <c r="HB66" s="124"/>
      <c r="HC66" s="124"/>
      <c r="HD66" s="124"/>
      <c r="HE66" s="124"/>
      <c r="HF66" s="124"/>
      <c r="HG66" s="124"/>
      <c r="HH66" s="124"/>
      <c r="HI66" s="124"/>
      <c r="HJ66" s="124"/>
      <c r="HK66" s="124"/>
      <c r="HL66" s="124"/>
      <c r="HM66" s="124"/>
      <c r="HN66" s="124"/>
      <c r="HO66" s="124"/>
      <c r="HP66" s="124"/>
      <c r="HQ66" s="124"/>
      <c r="HR66" s="124"/>
      <c r="HS66" s="124"/>
      <c r="HT66" s="124"/>
      <c r="HU66" s="124"/>
      <c r="HV66" s="124"/>
      <c r="HW66" s="124"/>
      <c r="HX66" s="124"/>
      <c r="HY66" s="124"/>
      <c r="HZ66" s="124"/>
      <c r="IA66" s="124"/>
      <c r="IB66" s="124"/>
      <c r="IC66" s="124"/>
      <c r="ID66" s="124"/>
      <c r="IE66" s="124"/>
      <c r="IF66" s="124"/>
      <c r="IG66" s="124"/>
      <c r="IH66" s="124"/>
      <c r="II66" s="124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  <c r="IU66" s="124"/>
    </row>
    <row r="67" spans="1:255" s="125" customFormat="1" ht="14.1" customHeight="1" x14ac:dyDescent="0.25">
      <c r="A67" s="158"/>
      <c r="B67" s="138" t="s">
        <v>83</v>
      </c>
      <c r="C67" s="139" t="s">
        <v>65</v>
      </c>
      <c r="D67" s="139">
        <v>40</v>
      </c>
      <c r="E67" s="140" t="s">
        <v>72</v>
      </c>
      <c r="F67" s="154">
        <v>6200</v>
      </c>
      <c r="G67" s="142">
        <f>(D67*F67)</f>
        <v>248000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4"/>
      <c r="FX67" s="124"/>
      <c r="FY67" s="124"/>
      <c r="FZ67" s="124"/>
      <c r="GA67" s="124"/>
      <c r="GB67" s="124"/>
      <c r="GC67" s="124"/>
      <c r="GD67" s="124"/>
      <c r="GE67" s="124"/>
      <c r="GF67" s="124"/>
      <c r="GG67" s="124"/>
      <c r="GH67" s="124"/>
      <c r="GI67" s="124"/>
      <c r="GJ67" s="124"/>
      <c r="GK67" s="124"/>
      <c r="GL67" s="124"/>
      <c r="GM67" s="124"/>
      <c r="GN67" s="124"/>
      <c r="GO67" s="124"/>
      <c r="GP67" s="124"/>
      <c r="GQ67" s="124"/>
      <c r="GR67" s="124"/>
      <c r="GS67" s="124"/>
      <c r="GT67" s="124"/>
      <c r="GU67" s="124"/>
      <c r="GV67" s="124"/>
      <c r="GW67" s="124"/>
      <c r="GX67" s="124"/>
      <c r="GY67" s="124"/>
      <c r="GZ67" s="124"/>
      <c r="HA67" s="124"/>
      <c r="HB67" s="124"/>
      <c r="HC67" s="124"/>
      <c r="HD67" s="124"/>
      <c r="HE67" s="124"/>
      <c r="HF67" s="124"/>
      <c r="HG67" s="124"/>
      <c r="HH67" s="124"/>
      <c r="HI67" s="124"/>
      <c r="HJ67" s="124"/>
      <c r="HK67" s="124"/>
      <c r="HL67" s="124"/>
      <c r="HM67" s="124"/>
      <c r="HN67" s="124"/>
      <c r="HO67" s="124"/>
      <c r="HP67" s="124"/>
      <c r="HQ67" s="124"/>
      <c r="HR67" s="124"/>
      <c r="HS67" s="124"/>
      <c r="HT67" s="124"/>
      <c r="HU67" s="124"/>
      <c r="HV67" s="124"/>
      <c r="HW67" s="124"/>
      <c r="HX67" s="124"/>
      <c r="HY67" s="124"/>
      <c r="HZ67" s="124"/>
      <c r="IA67" s="124"/>
      <c r="IB67" s="124"/>
      <c r="IC67" s="124"/>
      <c r="ID67" s="124"/>
      <c r="IE67" s="124"/>
      <c r="IF67" s="124"/>
      <c r="IG67" s="124"/>
      <c r="IH67" s="124"/>
      <c r="II67" s="124"/>
      <c r="IJ67" s="124"/>
      <c r="IK67" s="124"/>
      <c r="IL67" s="124"/>
      <c r="IM67" s="124"/>
      <c r="IN67" s="124"/>
      <c r="IO67" s="124"/>
      <c r="IP67" s="124"/>
      <c r="IQ67" s="124"/>
      <c r="IR67" s="124"/>
      <c r="IS67" s="124"/>
      <c r="IT67" s="124"/>
      <c r="IU67" s="124"/>
    </row>
    <row r="68" spans="1:255" ht="13.5" customHeight="1" x14ac:dyDescent="0.25">
      <c r="A68" s="47"/>
      <c r="B68" s="97" t="s">
        <v>31</v>
      </c>
      <c r="C68" s="98"/>
      <c r="D68" s="98"/>
      <c r="E68" s="98"/>
      <c r="F68" s="99"/>
      <c r="G68" s="106">
        <f>SUM(G49:G67)</f>
        <v>2683120</v>
      </c>
    </row>
    <row r="69" spans="1:255" ht="12" customHeight="1" x14ac:dyDescent="0.25">
      <c r="A69" s="2"/>
      <c r="B69" s="92"/>
      <c r="C69" s="93"/>
      <c r="D69" s="93"/>
      <c r="E69" s="94"/>
      <c r="F69" s="95"/>
      <c r="G69" s="96"/>
    </row>
    <row r="70" spans="1:255" ht="12" customHeight="1" x14ac:dyDescent="0.25">
      <c r="A70" s="5"/>
      <c r="B70" s="23" t="s">
        <v>32</v>
      </c>
      <c r="C70" s="24"/>
      <c r="D70" s="25"/>
      <c r="E70" s="25"/>
      <c r="F70" s="26"/>
      <c r="G70" s="82"/>
    </row>
    <row r="71" spans="1:255" ht="24" customHeight="1" x14ac:dyDescent="0.25">
      <c r="A71" s="5"/>
      <c r="B71" s="91" t="s">
        <v>33</v>
      </c>
      <c r="C71" s="76" t="s">
        <v>29</v>
      </c>
      <c r="D71" s="76" t="s">
        <v>30</v>
      </c>
      <c r="E71" s="91" t="s">
        <v>17</v>
      </c>
      <c r="F71" s="76" t="s">
        <v>18</v>
      </c>
      <c r="G71" s="91" t="s">
        <v>19</v>
      </c>
    </row>
    <row r="72" spans="1:255" s="125" customFormat="1" ht="13.5" x14ac:dyDescent="0.25">
      <c r="A72" s="158"/>
      <c r="B72" s="161" t="s">
        <v>116</v>
      </c>
      <c r="C72" s="162" t="s">
        <v>89</v>
      </c>
      <c r="D72" s="163">
        <v>1</v>
      </c>
      <c r="E72" s="140" t="s">
        <v>117</v>
      </c>
      <c r="F72" s="164">
        <v>250000</v>
      </c>
      <c r="G72" s="165">
        <f>+F72*D72</f>
        <v>250000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124"/>
      <c r="GB72" s="124"/>
      <c r="GC72" s="124"/>
      <c r="GD72" s="124"/>
      <c r="GE72" s="124"/>
      <c r="GF72" s="124"/>
      <c r="GG72" s="124"/>
      <c r="GH72" s="124"/>
      <c r="GI72" s="124"/>
      <c r="GJ72" s="124"/>
      <c r="GK72" s="124"/>
      <c r="GL72" s="124"/>
      <c r="GM72" s="124"/>
      <c r="GN72" s="124"/>
      <c r="GO72" s="124"/>
      <c r="GP72" s="124"/>
      <c r="GQ72" s="124"/>
      <c r="GR72" s="124"/>
      <c r="GS72" s="124"/>
      <c r="GT72" s="124"/>
      <c r="GU72" s="124"/>
      <c r="GV72" s="124"/>
      <c r="GW72" s="124"/>
      <c r="GX72" s="124"/>
      <c r="GY72" s="124"/>
      <c r="GZ72" s="124"/>
      <c r="HA72" s="124"/>
      <c r="HB72" s="124"/>
      <c r="HC72" s="124"/>
      <c r="HD72" s="124"/>
      <c r="HE72" s="124"/>
      <c r="HF72" s="124"/>
      <c r="HG72" s="124"/>
      <c r="HH72" s="124"/>
      <c r="HI72" s="124"/>
      <c r="HJ72" s="124"/>
      <c r="HK72" s="124"/>
      <c r="HL72" s="124"/>
      <c r="HM72" s="124"/>
      <c r="HN72" s="124"/>
      <c r="HO72" s="124"/>
      <c r="HP72" s="124"/>
      <c r="HQ72" s="124"/>
      <c r="HR72" s="124"/>
      <c r="HS72" s="124"/>
      <c r="HT72" s="124"/>
      <c r="HU72" s="124"/>
      <c r="HV72" s="124"/>
      <c r="HW72" s="124"/>
      <c r="HX72" s="124"/>
      <c r="HY72" s="124"/>
      <c r="HZ72" s="124"/>
      <c r="IA72" s="124"/>
      <c r="IB72" s="124"/>
      <c r="IC72" s="124"/>
      <c r="ID72" s="124"/>
      <c r="IE72" s="124"/>
      <c r="IF72" s="124"/>
      <c r="IG72" s="124"/>
      <c r="IH72" s="124"/>
      <c r="II72" s="124"/>
      <c r="IJ72" s="124"/>
      <c r="IK72" s="124"/>
      <c r="IL72" s="124"/>
      <c r="IM72" s="124"/>
      <c r="IN72" s="124"/>
      <c r="IO72" s="124"/>
      <c r="IP72" s="124"/>
      <c r="IQ72" s="124"/>
      <c r="IR72" s="124"/>
      <c r="IS72" s="124"/>
      <c r="IT72" s="124"/>
      <c r="IU72" s="124"/>
    </row>
    <row r="73" spans="1:255" ht="13.5" customHeight="1" x14ac:dyDescent="0.25">
      <c r="A73" s="5"/>
      <c r="B73" s="39" t="s">
        <v>34</v>
      </c>
      <c r="C73" s="40"/>
      <c r="D73" s="40"/>
      <c r="E73" s="90"/>
      <c r="F73" s="41"/>
      <c r="G73" s="107">
        <f>SUM(G72:G72)</f>
        <v>250000</v>
      </c>
      <c r="I73" s="100"/>
    </row>
    <row r="74" spans="1:255" ht="12" customHeight="1" x14ac:dyDescent="0.25">
      <c r="A74" s="2"/>
      <c r="B74" s="50"/>
      <c r="C74" s="50"/>
      <c r="D74" s="50"/>
      <c r="E74" s="50"/>
      <c r="F74" s="51"/>
      <c r="G74" s="85"/>
    </row>
    <row r="75" spans="1:255" s="125" customFormat="1" ht="12" customHeight="1" x14ac:dyDescent="0.25">
      <c r="A75" s="158"/>
      <c r="B75" s="166" t="s">
        <v>35</v>
      </c>
      <c r="C75" s="167"/>
      <c r="D75" s="167"/>
      <c r="E75" s="167"/>
      <c r="F75" s="167"/>
      <c r="G75" s="168">
        <f>G27+G32+G44+G68+G73</f>
        <v>7542120</v>
      </c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124"/>
      <c r="GB75" s="124"/>
      <c r="GC75" s="124"/>
      <c r="GD75" s="124"/>
      <c r="GE75" s="124"/>
      <c r="GF75" s="124"/>
      <c r="GG75" s="124"/>
      <c r="GH75" s="124"/>
      <c r="GI75" s="124"/>
      <c r="GJ75" s="124"/>
      <c r="GK75" s="124"/>
      <c r="GL75" s="124"/>
      <c r="GM75" s="124"/>
      <c r="GN75" s="124"/>
      <c r="GO75" s="124"/>
      <c r="GP75" s="124"/>
      <c r="GQ75" s="124"/>
      <c r="GR75" s="124"/>
      <c r="GS75" s="124"/>
      <c r="GT75" s="124"/>
      <c r="GU75" s="124"/>
      <c r="GV75" s="124"/>
      <c r="GW75" s="124"/>
      <c r="GX75" s="124"/>
      <c r="GY75" s="124"/>
      <c r="GZ75" s="124"/>
      <c r="HA75" s="124"/>
      <c r="HB75" s="124"/>
      <c r="HC75" s="124"/>
      <c r="HD75" s="124"/>
      <c r="HE75" s="124"/>
      <c r="HF75" s="124"/>
      <c r="HG75" s="124"/>
      <c r="HH75" s="124"/>
      <c r="HI75" s="124"/>
      <c r="HJ75" s="124"/>
      <c r="HK75" s="124"/>
      <c r="HL75" s="124"/>
      <c r="HM75" s="124"/>
      <c r="HN75" s="124"/>
      <c r="HO75" s="124"/>
      <c r="HP75" s="124"/>
      <c r="HQ75" s="124"/>
      <c r="HR75" s="124"/>
      <c r="HS75" s="124"/>
      <c r="HT75" s="124"/>
      <c r="HU75" s="124"/>
      <c r="HV75" s="124"/>
      <c r="HW75" s="124"/>
      <c r="HX75" s="124"/>
      <c r="HY75" s="124"/>
      <c r="HZ75" s="124"/>
      <c r="IA75" s="124"/>
      <c r="IB75" s="124"/>
      <c r="IC75" s="124"/>
      <c r="ID75" s="124"/>
      <c r="IE75" s="124"/>
      <c r="IF75" s="124"/>
      <c r="IG75" s="124"/>
      <c r="IH75" s="124"/>
      <c r="II75" s="124"/>
      <c r="IJ75" s="124"/>
      <c r="IK75" s="124"/>
      <c r="IL75" s="124"/>
      <c r="IM75" s="124"/>
      <c r="IN75" s="124"/>
      <c r="IO75" s="124"/>
      <c r="IP75" s="124"/>
      <c r="IQ75" s="124"/>
      <c r="IR75" s="124"/>
      <c r="IS75" s="124"/>
      <c r="IT75" s="124"/>
      <c r="IU75" s="124"/>
    </row>
    <row r="76" spans="1:255" s="125" customFormat="1" ht="12" customHeight="1" x14ac:dyDescent="0.25">
      <c r="A76" s="158"/>
      <c r="B76" s="169" t="s">
        <v>36</v>
      </c>
      <c r="C76" s="170"/>
      <c r="D76" s="170"/>
      <c r="E76" s="170"/>
      <c r="F76" s="170"/>
      <c r="G76" s="171">
        <f>G75*0.05</f>
        <v>377106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4"/>
      <c r="FX76" s="124"/>
      <c r="FY76" s="124"/>
      <c r="FZ76" s="124"/>
      <c r="GA76" s="124"/>
      <c r="GB76" s="124"/>
      <c r="GC76" s="124"/>
      <c r="GD76" s="124"/>
      <c r="GE76" s="124"/>
      <c r="GF76" s="124"/>
      <c r="GG76" s="124"/>
      <c r="GH76" s="124"/>
      <c r="GI76" s="124"/>
      <c r="GJ76" s="124"/>
      <c r="GK76" s="124"/>
      <c r="GL76" s="124"/>
      <c r="GM76" s="124"/>
      <c r="GN76" s="124"/>
      <c r="GO76" s="124"/>
      <c r="GP76" s="124"/>
      <c r="GQ76" s="124"/>
      <c r="GR76" s="124"/>
      <c r="GS76" s="124"/>
      <c r="GT76" s="124"/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/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/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/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</row>
    <row r="77" spans="1:255" s="125" customFormat="1" ht="12" customHeight="1" x14ac:dyDescent="0.25">
      <c r="A77" s="158"/>
      <c r="B77" s="172" t="s">
        <v>37</v>
      </c>
      <c r="C77" s="173"/>
      <c r="D77" s="173"/>
      <c r="E77" s="173"/>
      <c r="F77" s="173"/>
      <c r="G77" s="174">
        <f>G76+G75</f>
        <v>7919226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4"/>
      <c r="FX77" s="124"/>
      <c r="FY77" s="124"/>
      <c r="FZ77" s="124"/>
      <c r="GA77" s="124"/>
      <c r="GB77" s="124"/>
      <c r="GC77" s="124"/>
      <c r="GD77" s="124"/>
      <c r="GE77" s="124"/>
      <c r="GF77" s="124"/>
      <c r="GG77" s="124"/>
      <c r="GH77" s="124"/>
      <c r="GI77" s="124"/>
      <c r="GJ77" s="124"/>
      <c r="GK77" s="124"/>
      <c r="GL77" s="124"/>
      <c r="GM77" s="124"/>
      <c r="GN77" s="124"/>
      <c r="GO77" s="124"/>
      <c r="GP77" s="124"/>
      <c r="GQ77" s="124"/>
      <c r="GR77" s="124"/>
      <c r="GS77" s="124"/>
      <c r="GT77" s="124"/>
      <c r="GU77" s="124"/>
      <c r="GV77" s="124"/>
      <c r="GW77" s="124"/>
      <c r="GX77" s="124"/>
      <c r="GY77" s="124"/>
      <c r="GZ77" s="124"/>
      <c r="HA77" s="124"/>
      <c r="HB77" s="124"/>
      <c r="HC77" s="124"/>
      <c r="HD77" s="124"/>
      <c r="HE77" s="124"/>
      <c r="HF77" s="124"/>
      <c r="HG77" s="124"/>
      <c r="HH77" s="124"/>
      <c r="HI77" s="124"/>
      <c r="HJ77" s="124"/>
      <c r="HK77" s="124"/>
      <c r="HL77" s="124"/>
      <c r="HM77" s="124"/>
      <c r="HN77" s="124"/>
      <c r="HO77" s="124"/>
      <c r="HP77" s="124"/>
      <c r="HQ77" s="124"/>
      <c r="HR77" s="124"/>
      <c r="HS77" s="124"/>
      <c r="HT77" s="124"/>
      <c r="HU77" s="124"/>
      <c r="HV77" s="124"/>
      <c r="HW77" s="124"/>
      <c r="HX77" s="124"/>
      <c r="HY77" s="124"/>
      <c r="HZ77" s="124"/>
      <c r="IA77" s="124"/>
      <c r="IB77" s="124"/>
      <c r="IC77" s="124"/>
      <c r="ID77" s="124"/>
      <c r="IE77" s="124"/>
      <c r="IF77" s="124"/>
      <c r="IG77" s="124"/>
      <c r="IH77" s="124"/>
      <c r="II77" s="124"/>
      <c r="IJ77" s="124"/>
      <c r="IK77" s="124"/>
      <c r="IL77" s="124"/>
      <c r="IM77" s="124"/>
      <c r="IN77" s="124"/>
      <c r="IO77" s="124"/>
      <c r="IP77" s="124"/>
      <c r="IQ77" s="124"/>
      <c r="IR77" s="124"/>
      <c r="IS77" s="124"/>
      <c r="IT77" s="124"/>
      <c r="IU77" s="124"/>
    </row>
    <row r="78" spans="1:255" s="125" customFormat="1" ht="12" customHeight="1" x14ac:dyDescent="0.25">
      <c r="A78" s="158"/>
      <c r="B78" s="169" t="s">
        <v>38</v>
      </c>
      <c r="C78" s="170"/>
      <c r="D78" s="170"/>
      <c r="E78" s="170"/>
      <c r="F78" s="170"/>
      <c r="G78" s="171">
        <f>G12</f>
        <v>13600000</v>
      </c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4"/>
      <c r="FX78" s="124"/>
      <c r="FY78" s="124"/>
      <c r="FZ78" s="124"/>
      <c r="GA78" s="124"/>
      <c r="GB78" s="124"/>
      <c r="GC78" s="124"/>
      <c r="GD78" s="124"/>
      <c r="GE78" s="124"/>
      <c r="GF78" s="124"/>
      <c r="GG78" s="124"/>
      <c r="GH78" s="124"/>
      <c r="GI78" s="124"/>
      <c r="GJ78" s="124"/>
      <c r="GK78" s="124"/>
      <c r="GL78" s="124"/>
      <c r="GM78" s="124"/>
      <c r="GN78" s="124"/>
      <c r="GO78" s="124"/>
      <c r="GP78" s="124"/>
      <c r="GQ78" s="124"/>
      <c r="GR78" s="124"/>
      <c r="GS78" s="124"/>
      <c r="GT78" s="124"/>
      <c r="GU78" s="124"/>
      <c r="GV78" s="124"/>
      <c r="GW78" s="124"/>
      <c r="GX78" s="124"/>
      <c r="GY78" s="124"/>
      <c r="GZ78" s="124"/>
      <c r="HA78" s="124"/>
      <c r="HB78" s="124"/>
      <c r="HC78" s="124"/>
      <c r="HD78" s="124"/>
      <c r="HE78" s="124"/>
      <c r="HF78" s="124"/>
      <c r="HG78" s="124"/>
      <c r="HH78" s="124"/>
      <c r="HI78" s="124"/>
      <c r="HJ78" s="124"/>
      <c r="HK78" s="124"/>
      <c r="HL78" s="124"/>
      <c r="HM78" s="124"/>
      <c r="HN78" s="124"/>
      <c r="HO78" s="124"/>
      <c r="HP78" s="124"/>
      <c r="HQ78" s="124"/>
      <c r="HR78" s="124"/>
      <c r="HS78" s="124"/>
      <c r="HT78" s="124"/>
      <c r="HU78" s="124"/>
      <c r="HV78" s="124"/>
      <c r="HW78" s="124"/>
      <c r="HX78" s="124"/>
      <c r="HY78" s="124"/>
      <c r="HZ78" s="124"/>
      <c r="IA78" s="124"/>
      <c r="IB78" s="124"/>
      <c r="IC78" s="124"/>
      <c r="ID78" s="124"/>
      <c r="IE78" s="124"/>
      <c r="IF78" s="124"/>
      <c r="IG78" s="124"/>
      <c r="IH78" s="124"/>
      <c r="II78" s="124"/>
      <c r="IJ78" s="124"/>
      <c r="IK78" s="124"/>
      <c r="IL78" s="124"/>
      <c r="IM78" s="124"/>
      <c r="IN78" s="124"/>
      <c r="IO78" s="124"/>
      <c r="IP78" s="124"/>
      <c r="IQ78" s="124"/>
      <c r="IR78" s="124"/>
      <c r="IS78" s="124"/>
      <c r="IT78" s="124"/>
      <c r="IU78" s="124"/>
    </row>
    <row r="79" spans="1:255" s="125" customFormat="1" ht="12" customHeight="1" x14ac:dyDescent="0.25">
      <c r="A79" s="158"/>
      <c r="B79" s="175" t="s">
        <v>39</v>
      </c>
      <c r="C79" s="176"/>
      <c r="D79" s="176"/>
      <c r="E79" s="176"/>
      <c r="F79" s="176"/>
      <c r="G79" s="168">
        <f>G78-G77</f>
        <v>5680774</v>
      </c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  <c r="FG79" s="124"/>
      <c r="FH79" s="124"/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/>
      <c r="GB79" s="124"/>
      <c r="GC79" s="124"/>
      <c r="GD79" s="124"/>
      <c r="GE79" s="124"/>
      <c r="GF79" s="124"/>
      <c r="GG79" s="124"/>
      <c r="GH79" s="124"/>
      <c r="GI79" s="124"/>
      <c r="GJ79" s="124"/>
      <c r="GK79" s="124"/>
      <c r="GL79" s="124"/>
      <c r="GM79" s="124"/>
      <c r="GN79" s="124"/>
      <c r="GO79" s="124"/>
      <c r="GP79" s="124"/>
      <c r="GQ79" s="124"/>
      <c r="GR79" s="124"/>
      <c r="GS79" s="124"/>
      <c r="GT79" s="124"/>
      <c r="GU79" s="124"/>
      <c r="GV79" s="124"/>
      <c r="GW79" s="124"/>
      <c r="GX79" s="124"/>
      <c r="GY79" s="124"/>
      <c r="GZ79" s="124"/>
      <c r="HA79" s="124"/>
      <c r="HB79" s="124"/>
      <c r="HC79" s="124"/>
      <c r="HD79" s="124"/>
      <c r="HE79" s="124"/>
      <c r="HF79" s="124"/>
      <c r="HG79" s="124"/>
      <c r="HH79" s="124"/>
      <c r="HI79" s="124"/>
      <c r="HJ79" s="124"/>
      <c r="HK79" s="124"/>
      <c r="HL79" s="124"/>
      <c r="HM79" s="124"/>
      <c r="HN79" s="124"/>
      <c r="HO79" s="124"/>
      <c r="HP79" s="124"/>
      <c r="HQ79" s="124"/>
      <c r="HR79" s="124"/>
      <c r="HS79" s="124"/>
      <c r="HT79" s="124"/>
      <c r="HU79" s="124"/>
      <c r="HV79" s="124"/>
      <c r="HW79" s="124"/>
      <c r="HX79" s="124"/>
      <c r="HY79" s="124"/>
      <c r="HZ79" s="124"/>
      <c r="IA79" s="124"/>
      <c r="IB79" s="124"/>
      <c r="IC79" s="124"/>
      <c r="ID79" s="124"/>
      <c r="IE79" s="124"/>
      <c r="IF79" s="124"/>
      <c r="IG79" s="124"/>
      <c r="IH79" s="124"/>
      <c r="II79" s="124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  <c r="IU79" s="124"/>
    </row>
    <row r="80" spans="1:255" ht="12" customHeight="1" x14ac:dyDescent="0.25">
      <c r="A80" s="47"/>
      <c r="B80" s="48" t="s">
        <v>40</v>
      </c>
      <c r="C80" s="49"/>
      <c r="D80" s="49"/>
      <c r="E80" s="49"/>
      <c r="F80" s="49"/>
      <c r="G80" s="86"/>
    </row>
    <row r="81" spans="1:7" ht="12.75" customHeight="1" thickBot="1" x14ac:dyDescent="0.3">
      <c r="A81" s="47"/>
      <c r="B81" s="52"/>
      <c r="C81" s="49"/>
      <c r="D81" s="49"/>
      <c r="E81" s="49"/>
      <c r="F81" s="49"/>
      <c r="G81" s="86"/>
    </row>
    <row r="82" spans="1:7" ht="12" customHeight="1" x14ac:dyDescent="0.25">
      <c r="A82" s="47"/>
      <c r="B82" s="63" t="s">
        <v>41</v>
      </c>
      <c r="C82" s="64"/>
      <c r="D82" s="64"/>
      <c r="E82" s="64"/>
      <c r="F82" s="65"/>
      <c r="G82" s="86"/>
    </row>
    <row r="83" spans="1:7" ht="12" customHeight="1" x14ac:dyDescent="0.25">
      <c r="A83" s="47"/>
      <c r="B83" s="66" t="s">
        <v>42</v>
      </c>
      <c r="C83" s="46"/>
      <c r="D83" s="46"/>
      <c r="E83" s="46"/>
      <c r="F83" s="67"/>
      <c r="G83" s="86"/>
    </row>
    <row r="84" spans="1:7" ht="12" customHeight="1" x14ac:dyDescent="0.25">
      <c r="A84" s="47"/>
      <c r="B84" s="66" t="s">
        <v>43</v>
      </c>
      <c r="C84" s="46"/>
      <c r="D84" s="46"/>
      <c r="E84" s="46"/>
      <c r="F84" s="67"/>
      <c r="G84" s="86"/>
    </row>
    <row r="85" spans="1:7" ht="12" customHeight="1" x14ac:dyDescent="0.25">
      <c r="A85" s="47"/>
      <c r="B85" s="66" t="s">
        <v>44</v>
      </c>
      <c r="C85" s="46"/>
      <c r="D85" s="46"/>
      <c r="E85" s="46"/>
      <c r="F85" s="67"/>
      <c r="G85" s="86"/>
    </row>
    <row r="86" spans="1:7" ht="12" customHeight="1" x14ac:dyDescent="0.25">
      <c r="A86" s="47"/>
      <c r="B86" s="66" t="s">
        <v>45</v>
      </c>
      <c r="C86" s="46"/>
      <c r="D86" s="46"/>
      <c r="E86" s="46"/>
      <c r="F86" s="67"/>
      <c r="G86" s="86"/>
    </row>
    <row r="87" spans="1:7" ht="12" customHeight="1" x14ac:dyDescent="0.25">
      <c r="A87" s="47"/>
      <c r="B87" s="66" t="s">
        <v>46</v>
      </c>
      <c r="C87" s="46"/>
      <c r="D87" s="46"/>
      <c r="E87" s="46"/>
      <c r="F87" s="67"/>
      <c r="G87" s="86"/>
    </row>
    <row r="88" spans="1:7" ht="12.75" customHeight="1" thickBot="1" x14ac:dyDescent="0.3">
      <c r="A88" s="47"/>
      <c r="B88" s="68" t="s">
        <v>47</v>
      </c>
      <c r="C88" s="69"/>
      <c r="D88" s="69"/>
      <c r="E88" s="69"/>
      <c r="F88" s="70"/>
      <c r="G88" s="86"/>
    </row>
    <row r="89" spans="1:7" ht="12.75" customHeight="1" x14ac:dyDescent="0.25">
      <c r="A89" s="47"/>
      <c r="B89" s="61"/>
      <c r="C89" s="46"/>
      <c r="D89" s="46"/>
      <c r="E89" s="46"/>
      <c r="F89" s="46"/>
      <c r="G89" s="86"/>
    </row>
    <row r="90" spans="1:7" ht="15" customHeight="1" thickBot="1" x14ac:dyDescent="0.3">
      <c r="A90" s="47"/>
      <c r="B90" s="196" t="s">
        <v>48</v>
      </c>
      <c r="C90" s="197"/>
      <c r="D90" s="60"/>
      <c r="E90" s="42"/>
      <c r="F90" s="42"/>
      <c r="G90" s="86"/>
    </row>
    <row r="91" spans="1:7" ht="12" customHeight="1" x14ac:dyDescent="0.25">
      <c r="A91" s="47"/>
      <c r="B91" s="54" t="s">
        <v>33</v>
      </c>
      <c r="C91" s="108" t="s">
        <v>49</v>
      </c>
      <c r="D91" s="109" t="s">
        <v>50</v>
      </c>
      <c r="E91" s="42"/>
      <c r="F91" s="42"/>
      <c r="G91" s="86"/>
    </row>
    <row r="92" spans="1:7" ht="12" customHeight="1" x14ac:dyDescent="0.25">
      <c r="A92" s="47"/>
      <c r="B92" s="55" t="s">
        <v>51</v>
      </c>
      <c r="C92" s="43">
        <f>G27</f>
        <v>3625000</v>
      </c>
      <c r="D92" s="56">
        <f>(C92/C98)</f>
        <v>0.45774675454394154</v>
      </c>
      <c r="E92" s="42"/>
      <c r="F92" s="42"/>
      <c r="G92" s="86"/>
    </row>
    <row r="93" spans="1:7" ht="12" customHeight="1" x14ac:dyDescent="0.25">
      <c r="A93" s="47"/>
      <c r="B93" s="55" t="s">
        <v>52</v>
      </c>
      <c r="C93" s="43">
        <f>G32</f>
        <v>0</v>
      </c>
      <c r="D93" s="56">
        <v>0</v>
      </c>
      <c r="E93" s="42"/>
      <c r="F93" s="42"/>
      <c r="G93" s="86"/>
    </row>
    <row r="94" spans="1:7" ht="12" customHeight="1" x14ac:dyDescent="0.25">
      <c r="A94" s="47"/>
      <c r="B94" s="55" t="s">
        <v>53</v>
      </c>
      <c r="C94" s="43">
        <f>G44</f>
        <v>984000</v>
      </c>
      <c r="D94" s="56">
        <f>(C94/C98)</f>
        <v>0.12425456730241062</v>
      </c>
      <c r="E94" s="42"/>
      <c r="F94" s="42"/>
      <c r="G94" s="86"/>
    </row>
    <row r="95" spans="1:7" ht="12" customHeight="1" x14ac:dyDescent="0.25">
      <c r="A95" s="47"/>
      <c r="B95" s="55" t="s">
        <v>28</v>
      </c>
      <c r="C95" s="43">
        <f>G68</f>
        <v>2683120</v>
      </c>
      <c r="D95" s="56">
        <f>(C95/C98)</f>
        <v>0.33881088884191463</v>
      </c>
      <c r="E95" s="42"/>
      <c r="F95" s="42"/>
      <c r="G95" s="86"/>
    </row>
    <row r="96" spans="1:7" ht="12" customHeight="1" x14ac:dyDescent="0.25">
      <c r="A96" s="47"/>
      <c r="B96" s="55" t="s">
        <v>54</v>
      </c>
      <c r="C96" s="44">
        <f>G73</f>
        <v>250000</v>
      </c>
      <c r="D96" s="56">
        <f>(C96/C98)</f>
        <v>3.1568741692685622E-2</v>
      </c>
      <c r="E96" s="45"/>
      <c r="F96" s="45"/>
      <c r="G96" s="86"/>
    </row>
    <row r="97" spans="1:7" ht="12" customHeight="1" x14ac:dyDescent="0.25">
      <c r="A97" s="47"/>
      <c r="B97" s="55" t="s">
        <v>55</v>
      </c>
      <c r="C97" s="44">
        <f>G76</f>
        <v>377106</v>
      </c>
      <c r="D97" s="56">
        <f>(C97/C98)</f>
        <v>4.7619047619047616E-2</v>
      </c>
      <c r="E97" s="45"/>
      <c r="F97" s="45"/>
      <c r="G97" s="86"/>
    </row>
    <row r="98" spans="1:7" ht="12.75" customHeight="1" thickBot="1" x14ac:dyDescent="0.3">
      <c r="A98" s="47"/>
      <c r="B98" s="57" t="s">
        <v>56</v>
      </c>
      <c r="C98" s="58">
        <f>SUM(C92:C97)</f>
        <v>7919226</v>
      </c>
      <c r="D98" s="59">
        <f>SUM(D92:D97)</f>
        <v>1</v>
      </c>
      <c r="E98" s="45"/>
      <c r="F98" s="45"/>
      <c r="G98" s="86"/>
    </row>
    <row r="99" spans="1:7" ht="12" customHeight="1" x14ac:dyDescent="0.25">
      <c r="A99" s="47"/>
      <c r="B99" s="52"/>
      <c r="C99" s="49"/>
      <c r="D99" s="49"/>
      <c r="E99" s="49"/>
      <c r="F99" s="49"/>
      <c r="G99" s="86"/>
    </row>
    <row r="100" spans="1:7" ht="12.75" customHeight="1" thickBot="1" x14ac:dyDescent="0.3">
      <c r="A100" s="47"/>
      <c r="B100" s="53"/>
      <c r="C100" s="49"/>
      <c r="D100" s="49"/>
      <c r="E100" s="49"/>
      <c r="F100" s="49"/>
      <c r="G100" s="86"/>
    </row>
    <row r="101" spans="1:7" ht="12" customHeight="1" thickBot="1" x14ac:dyDescent="0.3">
      <c r="A101" s="47"/>
      <c r="B101" s="193" t="s">
        <v>120</v>
      </c>
      <c r="C101" s="194"/>
      <c r="D101" s="194"/>
      <c r="E101" s="195"/>
      <c r="F101" s="45"/>
      <c r="G101" s="86"/>
    </row>
    <row r="102" spans="1:7" ht="12" customHeight="1" x14ac:dyDescent="0.25">
      <c r="A102" s="47"/>
      <c r="B102" s="72" t="s">
        <v>121</v>
      </c>
      <c r="C102" s="101">
        <v>6000</v>
      </c>
      <c r="D102" s="101">
        <f>G9</f>
        <v>8000</v>
      </c>
      <c r="E102" s="101">
        <v>10000</v>
      </c>
      <c r="F102" s="71"/>
      <c r="G102" s="87"/>
    </row>
    <row r="103" spans="1:7" ht="12.75" customHeight="1" thickBot="1" x14ac:dyDescent="0.3">
      <c r="A103" s="47"/>
      <c r="B103" s="57" t="s">
        <v>122</v>
      </c>
      <c r="C103" s="58">
        <f>(G77/C102)</f>
        <v>1319.8710000000001</v>
      </c>
      <c r="D103" s="58">
        <f>(G77/D102)</f>
        <v>989.90324999999996</v>
      </c>
      <c r="E103" s="73">
        <f>(G77/E102)</f>
        <v>791.92259999999999</v>
      </c>
      <c r="F103" s="71"/>
      <c r="G103" s="87"/>
    </row>
    <row r="104" spans="1:7" ht="15.6" customHeight="1" x14ac:dyDescent="0.25">
      <c r="A104" s="47"/>
      <c r="B104" s="62" t="s">
        <v>57</v>
      </c>
      <c r="C104" s="46"/>
      <c r="D104" s="46"/>
      <c r="E104" s="46"/>
      <c r="F104" s="46"/>
      <c r="G104" s="88"/>
    </row>
  </sheetData>
  <mergeCells count="9">
    <mergeCell ref="E9:F9"/>
    <mergeCell ref="E14:F14"/>
    <mergeCell ref="E15:F15"/>
    <mergeCell ref="B17:G17"/>
    <mergeCell ref="B101:E101"/>
    <mergeCell ref="B90:C90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CEREZO</vt:lpstr>
      <vt:lpstr>CEREZO!Área_de_impresión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2022-06-22T13:42:54Z</cp:lastPrinted>
  <dcterms:created xsi:type="dcterms:W3CDTF">2020-11-27T12:49:26Z</dcterms:created>
  <dcterms:modified xsi:type="dcterms:W3CDTF">2022-06-22T14:07:25Z</dcterms:modified>
</cp:coreProperties>
</file>