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Cerezo" sheetId="1" r:id="rId1"/>
  </sheets>
  <calcPr calcId="162913"/>
</workbook>
</file>

<file path=xl/calcChain.xml><?xml version="1.0" encoding="utf-8"?>
<calcChain xmlns="http://schemas.openxmlformats.org/spreadsheetml/2006/main">
  <c r="H30" i="1" l="1"/>
  <c r="H29" i="1"/>
  <c r="H27" i="1" l="1"/>
  <c r="H78" i="1" l="1"/>
  <c r="H66" i="1"/>
  <c r="H67" i="1"/>
  <c r="H69" i="1"/>
  <c r="H71" i="1"/>
  <c r="H72" i="1"/>
  <c r="H73" i="1"/>
  <c r="H74" i="1"/>
  <c r="H64" i="1"/>
  <c r="H63" i="1"/>
  <c r="H58" i="1"/>
  <c r="H52" i="1"/>
  <c r="H50" i="1" l="1"/>
  <c r="H51" i="1"/>
  <c r="H54" i="1"/>
  <c r="H55" i="1"/>
  <c r="H56" i="1"/>
  <c r="H57" i="1"/>
  <c r="H60" i="1"/>
  <c r="H61" i="1"/>
  <c r="H62" i="1"/>
  <c r="H75" i="1"/>
  <c r="H76" i="1"/>
  <c r="H77" i="1"/>
  <c r="H24" i="1"/>
  <c r="H22" i="1"/>
  <c r="H23" i="1"/>
  <c r="H25" i="1"/>
  <c r="H26" i="1"/>
  <c r="H28" i="1"/>
  <c r="H83" i="1" l="1"/>
  <c r="H84" i="1"/>
  <c r="H86" i="1"/>
  <c r="H42" i="1"/>
  <c r="H43" i="1"/>
  <c r="H87" i="1" l="1"/>
  <c r="D112" i="1" s="1"/>
  <c r="H49" i="1"/>
  <c r="H79" i="1" s="1"/>
  <c r="D111" i="1" s="1"/>
  <c r="H41" i="1"/>
  <c r="H40" i="1"/>
  <c r="H21" i="1"/>
  <c r="H12" i="1"/>
  <c r="H92" i="1" s="1"/>
  <c r="H44" i="1" l="1"/>
  <c r="D110" i="1" s="1"/>
  <c r="H31" i="1"/>
  <c r="D108" i="1" s="1"/>
  <c r="H89" i="1" l="1"/>
  <c r="H90" i="1" s="1"/>
  <c r="D113" i="1" s="1"/>
  <c r="H91" i="1" l="1"/>
  <c r="H93" i="1" s="1"/>
  <c r="D114" i="1" l="1"/>
  <c r="E113" i="1" l="1"/>
  <c r="E119" i="1"/>
  <c r="F119" i="1"/>
  <c r="D119" i="1"/>
  <c r="E111" i="1"/>
  <c r="E112" i="1"/>
  <c r="E108" i="1"/>
  <c r="E110" i="1"/>
  <c r="E114" i="1" l="1"/>
</calcChain>
</file>

<file path=xl/sharedStrings.xml><?xml version="1.0" encoding="utf-8"?>
<sst xmlns="http://schemas.openxmlformats.org/spreadsheetml/2006/main" count="227" uniqueCount="157">
  <si>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</si>
  <si>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</si>
  <si>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</si>
  <si>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</si>
  <si>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</si>
  <si>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</si>
  <si>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</si>
  <si>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</si>
  <si>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</si>
  <si>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</si>
  <si>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</si>
  <si>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</si>
  <si>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</si>
  <si>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</si>
  <si>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</si>
  <si>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</si>
  <si>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</si>
  <si>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</si>
  <si>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</si>
  <si>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</si>
  <si>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</si>
  <si>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</si>
  <si>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</si>
  <si>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</si>
  <si>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</si>
  <si>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</si>
  <si>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</si>
  <si>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</si>
  <si>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</si>
  <si>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</si>
  <si>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</si>
  <si>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</si>
  <si>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</si>
  <si>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</si>
  <si>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</si>
  <si>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</si>
  <si>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</si>
  <si>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</si>
  <si>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</si>
  <si>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</si>
  <si>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</si>
  <si>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</si>
  <si>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</si>
  <si>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</si>
  <si>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</si>
  <si>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</si>
  <si>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</si>
  <si>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</si>
  <si>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</si>
  <si>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</si>
  <si>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</si>
  <si>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</si>
  <si>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</si>
  <si>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</si>
  <si>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</si>
  <si>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</si>
  <si>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</si>
  <si>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</si>
  <si>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</si>
  <si>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HELADA-SEQUIA</t>
  </si>
  <si>
    <t>APLIC.DE PEST. Y FOLIAR.</t>
  </si>
  <si>
    <t>APLICAC.FERTILIZANTES</t>
  </si>
  <si>
    <t>CONTR.MANUAL MALEZAS</t>
  </si>
  <si>
    <t>RALEO</t>
  </si>
  <si>
    <t>COSECHA</t>
  </si>
  <si>
    <t>TRITURAR REST. DE PODA</t>
  </si>
  <si>
    <t>ACARREOS DE INSUM-OTR</t>
  </si>
  <si>
    <t xml:space="preserve">UREA </t>
  </si>
  <si>
    <t>NITRATO DE K</t>
  </si>
  <si>
    <t>FUNGUICIDAS</t>
  </si>
  <si>
    <t>PODEXAL</t>
  </si>
  <si>
    <t>ACEITE CITROLIV</t>
  </si>
  <si>
    <t>LORBAN 4E</t>
  </si>
  <si>
    <t>KARATE CON ZEON</t>
  </si>
  <si>
    <t>HERBICIDA</t>
  </si>
  <si>
    <t>ROUNDUP FULL</t>
  </si>
  <si>
    <t>FERTILIZANTES FOLIAR.</t>
  </si>
  <si>
    <t>FOSFIMAX 40-20</t>
  </si>
  <si>
    <t>BAÑO QUIMICO</t>
  </si>
  <si>
    <t>ARRIENDO COLMENAS</t>
  </si>
  <si>
    <t>ANALIS FOLIAR</t>
  </si>
  <si>
    <t>RENDIMIENTO (KG/Há.)</t>
  </si>
  <si>
    <t>AGOSTO-MARZO</t>
  </si>
  <si>
    <t>KG</t>
  </si>
  <si>
    <t>JUNIO-AGOSTO</t>
  </si>
  <si>
    <t>LIT</t>
  </si>
  <si>
    <t>AGOSTO</t>
  </si>
  <si>
    <t>MAYO-ENERO</t>
  </si>
  <si>
    <t>MAYO-JUNIO</t>
  </si>
  <si>
    <t>PODA VIGOR</t>
  </si>
  <si>
    <t>MAYO-ABRIL</t>
  </si>
  <si>
    <t>OCTUBRE-NOV.</t>
  </si>
  <si>
    <t>APLICACIÓN FERTILIZANTES</t>
  </si>
  <si>
    <t>JUNIO-MARZO</t>
  </si>
  <si>
    <t>MEZCLA FRUTAL</t>
  </si>
  <si>
    <t>SULPOMAG</t>
  </si>
  <si>
    <t>BRAVO 720</t>
  </si>
  <si>
    <t>BELLIS</t>
  </si>
  <si>
    <t>HUMICANE 70  WP</t>
  </si>
  <si>
    <t>DIPEL WG</t>
  </si>
  <si>
    <t>TANGO 24 EC</t>
  </si>
  <si>
    <t>VERTIMEC 018-EC</t>
  </si>
  <si>
    <t>ACARICIDA-INSECT.</t>
  </si>
  <si>
    <t>BACTERICIDA</t>
  </si>
  <si>
    <t>STREPTO PLUS</t>
  </si>
  <si>
    <t>REGULADOR DE CRECIM.</t>
  </si>
  <si>
    <t>DORMEX(APLI.ANT.FLORAC.)</t>
  </si>
  <si>
    <t>FRUTALIV</t>
  </si>
  <si>
    <t>TERRASORB FOLIAR</t>
  </si>
  <si>
    <t>DEFENDER BORO</t>
  </si>
  <si>
    <t>JULIO-AGOSTO</t>
  </si>
  <si>
    <t>BC-1000</t>
  </si>
  <si>
    <t>CAPTAN 80 WP</t>
  </si>
  <si>
    <t>AGOSTO-SEPT.</t>
  </si>
  <si>
    <t>MAYO-JULIO</t>
  </si>
  <si>
    <t>SEPT-NOV</t>
  </si>
  <si>
    <t>OCTUBRE-DIC.</t>
  </si>
  <si>
    <t>JUNIO-JULIO</t>
  </si>
  <si>
    <t>SEPT-OCTUBRE</t>
  </si>
  <si>
    <t>AGOSTO-NOV,</t>
  </si>
  <si>
    <t>NOVIEMBRE-DIC</t>
  </si>
  <si>
    <t>SEPT-ENERO</t>
  </si>
  <si>
    <t>OCTUBRE-NOV</t>
  </si>
  <si>
    <t>EXPORT. FRESCO</t>
  </si>
  <si>
    <t>PRECIO ESPERADO ($/KG)</t>
  </si>
  <si>
    <t>MEDIO-ALTO</t>
  </si>
  <si>
    <t>NOV-DIC</t>
  </si>
  <si>
    <t>ENERO-FEBRERO</t>
  </si>
  <si>
    <t>AGOST-SEPTIEM</t>
  </si>
  <si>
    <t>NOVIEM-ENERO</t>
  </si>
  <si>
    <t>JULIO-SEPTIEM</t>
  </si>
  <si>
    <t>AGOSTO-OCTU</t>
  </si>
  <si>
    <t>NOV-DICIEM</t>
  </si>
  <si>
    <t>DICIEM-ENERO</t>
  </si>
  <si>
    <t>OCTUB-MARZO</t>
  </si>
  <si>
    <t>LAPINS-SANTINA Y OTRAS</t>
  </si>
  <si>
    <t>UN.</t>
  </si>
  <si>
    <t>ESCENARIOS COSTO UNITARIO  ($/kg)</t>
  </si>
  <si>
    <t>Rendimiento (kg/hà)</t>
  </si>
  <si>
    <t>Costo unitario ($/kg) (*)</t>
  </si>
  <si>
    <t>CEREZO AÑO 5</t>
  </si>
  <si>
    <t>N° Jornadas/HA</t>
  </si>
  <si>
    <t>ANALIS QUIMICO DE SUELOS</t>
  </si>
  <si>
    <t>RIEGOS</t>
  </si>
  <si>
    <t>OCT-MARZO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</si>
  <si>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</si>
  <si>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t>N/A</t>
  </si>
  <si>
    <t>PODA-SACAR RAM.PINTAR</t>
  </si>
  <si>
    <t>LIMPIA ACEQUIAS</t>
  </si>
  <si>
    <t>JM</t>
  </si>
  <si>
    <t>APLICACION FITOSANIT. (5)</t>
  </si>
  <si>
    <t>UN</t>
  </si>
  <si>
    <t>SELECCIÓN Y EMBALAJE</t>
  </si>
  <si>
    <t>7. La cosecha JH equivale al valor por kilo cosechado ($300)</t>
  </si>
  <si>
    <t>JUNIO-2022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</si>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</sst>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Calibri"/>
      <family val="2"/>
    </font>
    <font>
      <sz val="7"/>
      <color indexed="9"/>
      <name val="Calibri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0" fillId="0" borderId="0" xfId="0" applyNumberFormat="1" applyFont="1" applyAlignment="1"/>
    <xf numFmtId="0" fontId="12" fillId="6" borderId="1" xfId="0" applyFont="1" applyFill="1" applyBorder="1" applyAlignment="1"/>
    <xf numFmtId="0" fontId="9" fillId="6" borderId="1" xfId="0" applyFont="1" applyFill="1" applyBorder="1" applyAlignment="1">
      <alignment vertical="center"/>
    </xf>
    <xf numFmtId="0" fontId="12" fillId="2" borderId="1" xfId="0" applyFont="1" applyFill="1" applyBorder="1" applyAlignment="1"/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wrapText="1"/>
    </xf>
    <xf numFmtId="0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right" wrapText="1"/>
    </xf>
    <xf numFmtId="3" fontId="4" fillId="2" borderId="2" xfId="0" applyNumberFormat="1" applyFont="1" applyFill="1" applyBorder="1" applyAlignment="1">
      <alignment horizontal="right" wrapText="1"/>
    </xf>
    <xf numFmtId="49" fontId="4" fillId="2" borderId="2" xfId="0" applyNumberFormat="1" applyFont="1" applyFill="1" applyBorder="1" applyAlignment="1"/>
    <xf numFmtId="49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/>
    <xf numFmtId="3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0" fontId="4" fillId="2" borderId="2" xfId="0" applyFont="1" applyFill="1" applyBorder="1" applyAlignment="1">
      <alignment horizontal="center"/>
    </xf>
    <xf numFmtId="49" fontId="7" fillId="2" borderId="2" xfId="0" applyNumberFormat="1" applyFont="1" applyFill="1" applyBorder="1" applyAlignment="1"/>
    <xf numFmtId="49" fontId="1" fillId="3" borderId="2" xfId="0" applyNumberFormat="1" applyFont="1" applyFill="1" applyBorder="1" applyAlignment="1">
      <alignment vertical="center" wrapText="1"/>
    </xf>
    <xf numFmtId="49" fontId="13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5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3" fontId="2" fillId="2" borderId="2" xfId="0" applyNumberFormat="1" applyFont="1" applyFill="1" applyBorder="1" applyAlignment="1"/>
    <xf numFmtId="166" fontId="4" fillId="2" borderId="2" xfId="0" applyNumberFormat="1" applyFont="1" applyFill="1" applyBorder="1" applyAlignment="1"/>
    <xf numFmtId="49" fontId="1" fillId="5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3" fontId="16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center"/>
    </xf>
    <xf numFmtId="49" fontId="1" fillId="5" borderId="3" xfId="0" applyNumberFormat="1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164" fontId="1" fillId="5" borderId="5" xfId="0" applyNumberFormat="1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vertical="center"/>
    </xf>
    <xf numFmtId="164" fontId="1" fillId="3" borderId="7" xfId="0" applyNumberFormat="1" applyFont="1" applyFill="1" applyBorder="1" applyAlignment="1">
      <alignment vertical="center"/>
    </xf>
    <xf numFmtId="49" fontId="1" fillId="5" borderId="6" xfId="0" applyNumberFormat="1" applyFont="1" applyFill="1" applyBorder="1" applyAlignment="1">
      <alignment vertical="center"/>
    </xf>
    <xf numFmtId="164" fontId="1" fillId="5" borderId="7" xfId="0" applyNumberFormat="1" applyFont="1" applyFill="1" applyBorder="1" applyAlignment="1">
      <alignment vertical="center"/>
    </xf>
    <xf numFmtId="49" fontId="1" fillId="5" borderId="8" xfId="0" applyNumberFormat="1" applyFont="1" applyFill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164" fontId="1" fillId="5" borderId="10" xfId="0" applyNumberFormat="1" applyFont="1" applyFill="1" applyBorder="1" applyAlignment="1">
      <alignment vertical="center"/>
    </xf>
    <xf numFmtId="0" fontId="12" fillId="8" borderId="2" xfId="0" applyFont="1" applyFill="1" applyBorder="1" applyAlignment="1"/>
    <xf numFmtId="49" fontId="10" fillId="7" borderId="2" xfId="0" applyNumberFormat="1" applyFont="1" applyFill="1" applyBorder="1" applyAlignment="1">
      <alignment vertical="center"/>
    </xf>
    <xf numFmtId="49" fontId="10" fillId="7" borderId="2" xfId="0" applyNumberFormat="1" applyFont="1" applyFill="1" applyBorder="1" applyAlignment="1">
      <alignment horizontal="center" vertical="center"/>
    </xf>
    <xf numFmtId="49" fontId="12" fillId="7" borderId="2" xfId="0" applyNumberFormat="1" applyFont="1" applyFill="1" applyBorder="1" applyAlignment="1"/>
    <xf numFmtId="49" fontId="17" fillId="2" borderId="2" xfId="0" applyNumberFormat="1" applyFont="1" applyFill="1" applyBorder="1" applyAlignment="1">
      <alignment vertical="center"/>
    </xf>
    <xf numFmtId="9" fontId="18" fillId="2" borderId="2" xfId="0" applyNumberFormat="1" applyFont="1" applyFill="1" applyBorder="1" applyAlignment="1"/>
    <xf numFmtId="49" fontId="17" fillId="7" borderId="2" xfId="0" applyNumberFormat="1" applyFont="1" applyFill="1" applyBorder="1" applyAlignment="1">
      <alignment vertical="center"/>
    </xf>
    <xf numFmtId="9" fontId="17" fillId="7" borderId="2" xfId="0" applyNumberFormat="1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3" fontId="17" fillId="2" borderId="2" xfId="0" applyNumberFormat="1" applyFont="1" applyFill="1" applyBorder="1" applyAlignment="1">
      <alignment vertical="center"/>
    </xf>
    <xf numFmtId="0" fontId="17" fillId="2" borderId="2" xfId="0" applyNumberFormat="1" applyFont="1" applyFill="1" applyBorder="1" applyAlignment="1">
      <alignment vertical="center"/>
    </xf>
    <xf numFmtId="165" fontId="17" fillId="2" borderId="2" xfId="0" applyNumberFormat="1" applyFont="1" applyFill="1" applyBorder="1" applyAlignment="1">
      <alignment vertical="center"/>
    </xf>
    <xf numFmtId="165" fontId="17" fillId="7" borderId="2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41" fontId="10" fillId="7" borderId="2" xfId="1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49" fontId="16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vertical="center"/>
    </xf>
    <xf numFmtId="0" fontId="12" fillId="2" borderId="12" xfId="0" applyFont="1" applyFill="1" applyBorder="1" applyAlignment="1"/>
    <xf numFmtId="0" fontId="12" fillId="2" borderId="13" xfId="0" applyFont="1" applyFill="1" applyBorder="1" applyAlignment="1"/>
    <xf numFmtId="49" fontId="12" fillId="2" borderId="14" xfId="0" applyNumberFormat="1" applyFont="1" applyFill="1" applyBorder="1" applyAlignment="1">
      <alignment vertical="center"/>
    </xf>
    <xf numFmtId="0" fontId="12" fillId="2" borderId="15" xfId="0" applyFont="1" applyFill="1" applyBorder="1" applyAlignment="1"/>
    <xf numFmtId="49" fontId="12" fillId="2" borderId="16" xfId="0" applyNumberFormat="1" applyFont="1" applyFill="1" applyBorder="1" applyAlignment="1">
      <alignment vertical="center"/>
    </xf>
    <xf numFmtId="0" fontId="12" fillId="2" borderId="17" xfId="0" applyFont="1" applyFill="1" applyBorder="1" applyAlignment="1"/>
    <xf numFmtId="0" fontId="12" fillId="2" borderId="18" xfId="0" applyFont="1" applyFill="1" applyBorder="1" applyAlignment="1"/>
    <xf numFmtId="167" fontId="4" fillId="2" borderId="2" xfId="0" applyNumberFormat="1" applyFont="1" applyFill="1" applyBorder="1" applyAlignment="1">
      <alignment wrapText="1"/>
    </xf>
    <xf numFmtId="0" fontId="4" fillId="0" borderId="2" xfId="0" applyNumberFormat="1" applyFont="1" applyBorder="1" applyAlignment="1"/>
    <xf numFmtId="0" fontId="4" fillId="2" borderId="2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vertical="center"/>
    </xf>
    <xf numFmtId="0" fontId="10" fillId="8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49" fontId="6" fillId="3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583228</xdr:colOff>
      <xdr:row>0</xdr:row>
      <xdr:rowOff>145791</xdr:rowOff>
    </xdr:from>
    <xdr:to>
      <xdr:col>8</xdr:col>
      <xdr:colOff>20957</xdr:colOff>
      <xdr:row>7</xdr:row>
      <xdr:rowOff>58317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810" y="145791"/>
          <a:ext cx="6239782" cy="1273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0"/>
  <sheetViews>
    <sheetView showGridLines="0" tabSelected="1" topLeftCell="A4" zoomScale="89" zoomScaleNormal="89" workbookViewId="0">
      <selection activeCell="D9" sqref="D9"/>
    </sheetView>
  </sheetViews>
  <sheetFormatPr baseColWidth="10" defaultColWidth="10.85546875" defaultRowHeight="11.25" customHeight="1" x14ac:dyDescent="0.25"/>
  <cols>
    <col min="1" max="1" width="4.42578125" style="9" customWidth="1"/>
    <col min="2" max="2" width="0.85546875" style="9" customWidth="1"/>
    <col min="3" max="3" width="23.7109375" style="9" customWidth="1"/>
    <col min="4" max="4" width="18.85546875" style="9" customWidth="1"/>
    <col min="5" max="5" width="10.28515625" style="9" customWidth="1"/>
    <col min="6" max="6" width="16.5703125" style="9" customWidth="1"/>
    <col min="7" max="7" width="9.42578125" style="9" customWidth="1"/>
    <col min="8" max="8" width="14.28515625" style="9" customWidth="1"/>
    <col min="9" max="256" width="10.85546875" style="1" customWidth="1"/>
  </cols>
  <sheetData>
    <row r="1" spans="1:8" ht="15" customHeight="1" x14ac:dyDescent="0.25">
      <c r="A1" s="10"/>
      <c r="B1" s="10"/>
      <c r="C1" s="10"/>
      <c r="D1" s="10"/>
      <c r="E1" s="10"/>
      <c r="F1" s="10"/>
      <c r="G1" s="10"/>
      <c r="H1" s="10"/>
    </row>
    <row r="2" spans="1:8" ht="15" customHeight="1" x14ac:dyDescent="0.25">
      <c r="A2" s="10"/>
      <c r="B2" s="10"/>
      <c r="C2" s="10"/>
      <c r="D2" s="10"/>
      <c r="E2" s="10"/>
      <c r="F2" s="10"/>
      <c r="G2" s="10"/>
      <c r="H2" s="10"/>
    </row>
    <row r="3" spans="1:8" ht="15" customHeight="1" x14ac:dyDescent="0.25">
      <c r="A3" s="10"/>
      <c r="B3" s="10"/>
      <c r="C3" s="10"/>
      <c r="D3" s="10"/>
      <c r="E3" s="10"/>
      <c r="F3" s="10"/>
      <c r="G3" s="10"/>
      <c r="H3" s="10"/>
    </row>
    <row r="4" spans="1:8" ht="15" customHeight="1" x14ac:dyDescent="0.25">
      <c r="A4" s="10"/>
      <c r="B4" s="10"/>
      <c r="C4" s="10"/>
      <c r="D4" s="10"/>
      <c r="E4" s="10"/>
      <c r="F4" s="10"/>
      <c r="G4" s="10"/>
      <c r="H4" s="10"/>
    </row>
    <row r="5" spans="1:8" ht="15" customHeight="1" x14ac:dyDescent="0.25">
      <c r="A5" s="10"/>
      <c r="B5" s="10"/>
      <c r="C5" s="10"/>
      <c r="D5" s="10"/>
      <c r="E5" s="10"/>
      <c r="F5" s="10"/>
      <c r="G5" s="10"/>
      <c r="H5" s="10"/>
    </row>
    <row r="6" spans="1:8" ht="15" customHeight="1" x14ac:dyDescent="0.25">
      <c r="A6" s="10"/>
      <c r="B6" s="10"/>
      <c r="C6" s="10"/>
      <c r="D6" s="10"/>
      <c r="E6" s="10"/>
      <c r="F6" s="10"/>
      <c r="G6" s="10"/>
      <c r="H6" s="10"/>
    </row>
    <row r="7" spans="1:8" ht="15" customHeight="1" x14ac:dyDescent="0.25">
      <c r="A7" s="10"/>
      <c r="B7" s="10"/>
      <c r="C7" s="10"/>
      <c r="D7" s="10"/>
      <c r="E7" s="10"/>
      <c r="F7" s="10"/>
      <c r="G7" s="10"/>
      <c r="H7" s="10"/>
    </row>
    <row r="8" spans="1:8" ht="15" customHeight="1" x14ac:dyDescent="0.25">
      <c r="A8" s="10"/>
      <c r="B8" s="10"/>
      <c r="C8" s="10"/>
      <c r="D8" s="10"/>
      <c r="E8" s="10"/>
      <c r="F8" s="10"/>
      <c r="G8" s="10"/>
      <c r="H8" s="10"/>
    </row>
    <row r="9" spans="1:8" ht="12" customHeight="1" x14ac:dyDescent="0.25">
      <c r="A9" s="10"/>
      <c r="B9" s="10"/>
      <c r="C9" s="23" t="s">
        <v>0</v>
      </c>
      <c r="D9" s="24" t="s">
        <v>140</v>
      </c>
      <c r="E9" s="28"/>
      <c r="F9" s="100" t="s">
        <v>81</v>
      </c>
      <c r="G9" s="101"/>
      <c r="H9" s="40">
        <v>12000</v>
      </c>
    </row>
    <row r="10" spans="1:8" ht="22.5" customHeight="1" x14ac:dyDescent="0.25">
      <c r="A10" s="10"/>
      <c r="B10" s="10"/>
      <c r="C10" s="25" t="s">
        <v>1</v>
      </c>
      <c r="D10" s="26" t="s">
        <v>135</v>
      </c>
      <c r="E10" s="30"/>
      <c r="F10" s="98" t="s">
        <v>2</v>
      </c>
      <c r="G10" s="99"/>
      <c r="H10" s="27" t="s">
        <v>126</v>
      </c>
    </row>
    <row r="11" spans="1:8" ht="15" customHeight="1" x14ac:dyDescent="0.25">
      <c r="A11" s="10"/>
      <c r="B11" s="10"/>
      <c r="C11" s="25" t="s">
        <v>3</v>
      </c>
      <c r="D11" s="27" t="s">
        <v>125</v>
      </c>
      <c r="E11" s="30"/>
      <c r="F11" s="98" t="s">
        <v>124</v>
      </c>
      <c r="G11" s="99"/>
      <c r="H11" s="41">
        <v>1600</v>
      </c>
    </row>
    <row r="12" spans="1:8" ht="15" customHeight="1" x14ac:dyDescent="0.25">
      <c r="A12" s="10"/>
      <c r="B12" s="10"/>
      <c r="C12" s="25" t="s">
        <v>4</v>
      </c>
      <c r="D12" s="14" t="s">
        <v>58</v>
      </c>
      <c r="E12" s="30"/>
      <c r="F12" s="16" t="s">
        <v>5</v>
      </c>
      <c r="G12" s="20"/>
      <c r="H12" s="15">
        <f>(H9*H11)</f>
        <v>19200000</v>
      </c>
    </row>
    <row r="13" spans="1:8" ht="15" customHeight="1" x14ac:dyDescent="0.25">
      <c r="A13" s="10"/>
      <c r="B13" s="10"/>
      <c r="C13" s="25" t="s">
        <v>6</v>
      </c>
      <c r="D13" s="106" t="s">
        <v>155</v>
      </c>
      <c r="E13" s="30"/>
      <c r="F13" s="98" t="s">
        <v>7</v>
      </c>
      <c r="G13" s="99"/>
      <c r="H13" s="27" t="s">
        <v>123</v>
      </c>
    </row>
    <row r="14" spans="1:8" ht="24" customHeight="1" x14ac:dyDescent="0.25">
      <c r="A14" s="10"/>
      <c r="B14" s="10"/>
      <c r="C14" s="25" t="s">
        <v>8</v>
      </c>
      <c r="D14" s="106" t="s">
        <v>156</v>
      </c>
      <c r="E14" s="30"/>
      <c r="F14" s="98" t="s">
        <v>9</v>
      </c>
      <c r="G14" s="99"/>
      <c r="H14" s="27" t="s">
        <v>126</v>
      </c>
    </row>
    <row r="15" spans="1:8" ht="15" x14ac:dyDescent="0.25">
      <c r="A15" s="10"/>
      <c r="B15" s="10"/>
      <c r="C15" s="25" t="s">
        <v>10</v>
      </c>
      <c r="D15" s="27" t="s">
        <v>154</v>
      </c>
      <c r="E15" s="30"/>
      <c r="F15" s="102" t="s">
        <v>11</v>
      </c>
      <c r="G15" s="103"/>
      <c r="H15" s="14" t="s">
        <v>59</v>
      </c>
    </row>
    <row r="16" spans="1:8" ht="12" customHeight="1" x14ac:dyDescent="0.25">
      <c r="A16" s="10"/>
      <c r="B16" s="10"/>
      <c r="C16" s="31"/>
      <c r="D16" s="32"/>
      <c r="E16" s="28"/>
      <c r="F16" s="28"/>
      <c r="G16" s="28"/>
      <c r="H16" s="33"/>
    </row>
    <row r="17" spans="1:8" ht="12" customHeight="1" x14ac:dyDescent="0.25">
      <c r="A17" s="10"/>
      <c r="B17" s="10"/>
      <c r="C17" s="104" t="s">
        <v>12</v>
      </c>
      <c r="D17" s="105"/>
      <c r="E17" s="105"/>
      <c r="F17" s="105"/>
      <c r="G17" s="105"/>
      <c r="H17" s="105"/>
    </row>
    <row r="18" spans="1:8" ht="12" customHeight="1" x14ac:dyDescent="0.25">
      <c r="A18" s="10"/>
      <c r="B18" s="10"/>
      <c r="C18" s="28"/>
      <c r="D18" s="34"/>
      <c r="E18" s="34"/>
      <c r="F18" s="34"/>
      <c r="G18" s="28"/>
      <c r="H18" s="28"/>
    </row>
    <row r="19" spans="1:8" ht="12" customHeight="1" x14ac:dyDescent="0.25">
      <c r="A19" s="10"/>
      <c r="B19" s="10"/>
      <c r="C19" s="42" t="s">
        <v>13</v>
      </c>
      <c r="D19" s="35"/>
      <c r="E19" s="35"/>
      <c r="F19" s="35"/>
      <c r="G19" s="35"/>
      <c r="H19" s="35"/>
    </row>
    <row r="20" spans="1:8" ht="24" customHeight="1" x14ac:dyDescent="0.25">
      <c r="A20" s="10"/>
      <c r="B20" s="10"/>
      <c r="C20" s="43" t="s">
        <v>14</v>
      </c>
      <c r="D20" s="43" t="s">
        <v>15</v>
      </c>
      <c r="E20" s="43" t="s">
        <v>141</v>
      </c>
      <c r="F20" s="43" t="s">
        <v>17</v>
      </c>
      <c r="G20" s="43" t="s">
        <v>18</v>
      </c>
      <c r="H20" s="43" t="s">
        <v>19</v>
      </c>
    </row>
    <row r="21" spans="1:8" ht="12.75" customHeight="1" x14ac:dyDescent="0.25">
      <c r="A21" s="10"/>
      <c r="B21" s="10"/>
      <c r="C21" s="11" t="s">
        <v>148</v>
      </c>
      <c r="D21" s="12" t="s">
        <v>20</v>
      </c>
      <c r="E21" s="13">
        <v>2</v>
      </c>
      <c r="F21" s="12" t="s">
        <v>134</v>
      </c>
      <c r="G21" s="15">
        <v>30000</v>
      </c>
      <c r="H21" s="15">
        <f>(E21*G21)</f>
        <v>60000</v>
      </c>
    </row>
    <row r="22" spans="1:8" ht="12.75" customHeight="1" x14ac:dyDescent="0.25">
      <c r="A22" s="10"/>
      <c r="B22" s="10"/>
      <c r="C22" s="11" t="s">
        <v>60</v>
      </c>
      <c r="D22" s="12" t="s">
        <v>20</v>
      </c>
      <c r="E22" s="13">
        <v>5</v>
      </c>
      <c r="F22" s="12" t="s">
        <v>87</v>
      </c>
      <c r="G22" s="15">
        <v>30000</v>
      </c>
      <c r="H22" s="15">
        <f t="shared" ref="H22:H28" si="0">(E22*G22)</f>
        <v>150000</v>
      </c>
    </row>
    <row r="23" spans="1:8" ht="12.75" customHeight="1" x14ac:dyDescent="0.25">
      <c r="A23" s="10"/>
      <c r="B23" s="10"/>
      <c r="C23" s="11" t="s">
        <v>61</v>
      </c>
      <c r="D23" s="12" t="s">
        <v>20</v>
      </c>
      <c r="E23" s="13">
        <v>5</v>
      </c>
      <c r="F23" s="12" t="s">
        <v>82</v>
      </c>
      <c r="G23" s="15">
        <v>30000</v>
      </c>
      <c r="H23" s="15">
        <f t="shared" si="0"/>
        <v>150000</v>
      </c>
    </row>
    <row r="24" spans="1:8" ht="12.75" customHeight="1" x14ac:dyDescent="0.25">
      <c r="A24" s="10"/>
      <c r="B24" s="10"/>
      <c r="C24" s="11" t="s">
        <v>147</v>
      </c>
      <c r="D24" s="12" t="s">
        <v>20</v>
      </c>
      <c r="E24" s="13">
        <v>15</v>
      </c>
      <c r="F24" s="12" t="s">
        <v>88</v>
      </c>
      <c r="G24" s="15">
        <v>30000</v>
      </c>
      <c r="H24" s="15">
        <f t="shared" si="0"/>
        <v>450000</v>
      </c>
    </row>
    <row r="25" spans="1:8" ht="12.75" customHeight="1" x14ac:dyDescent="0.25">
      <c r="A25" s="10"/>
      <c r="B25" s="10"/>
      <c r="C25" s="11" t="s">
        <v>89</v>
      </c>
      <c r="D25" s="12" t="s">
        <v>20</v>
      </c>
      <c r="E25" s="13">
        <v>10</v>
      </c>
      <c r="F25" s="12" t="s">
        <v>133</v>
      </c>
      <c r="G25" s="15">
        <v>30000</v>
      </c>
      <c r="H25" s="15">
        <f t="shared" si="0"/>
        <v>300000</v>
      </c>
    </row>
    <row r="26" spans="1:8" ht="12.75" customHeight="1" x14ac:dyDescent="0.25">
      <c r="A26" s="10"/>
      <c r="B26" s="10"/>
      <c r="C26" s="11" t="s">
        <v>62</v>
      </c>
      <c r="D26" s="12" t="s">
        <v>20</v>
      </c>
      <c r="E26" s="13">
        <v>7</v>
      </c>
      <c r="F26" s="12" t="s">
        <v>90</v>
      </c>
      <c r="G26" s="15">
        <v>30000</v>
      </c>
      <c r="H26" s="15">
        <f t="shared" si="0"/>
        <v>210000</v>
      </c>
    </row>
    <row r="27" spans="1:8" ht="12.75" customHeight="1" x14ac:dyDescent="0.25">
      <c r="A27" s="10"/>
      <c r="B27" s="10"/>
      <c r="C27" s="11" t="s">
        <v>143</v>
      </c>
      <c r="D27" s="12" t="s">
        <v>20</v>
      </c>
      <c r="E27" s="13">
        <v>10</v>
      </c>
      <c r="F27" s="12" t="s">
        <v>144</v>
      </c>
      <c r="G27" s="15">
        <v>30000</v>
      </c>
      <c r="H27" s="15">
        <f t="shared" si="0"/>
        <v>300000</v>
      </c>
    </row>
    <row r="28" spans="1:8" ht="12.75" customHeight="1" x14ac:dyDescent="0.25">
      <c r="A28" s="10"/>
      <c r="B28" s="10"/>
      <c r="C28" s="11" t="s">
        <v>63</v>
      </c>
      <c r="D28" s="12" t="s">
        <v>20</v>
      </c>
      <c r="E28" s="13">
        <v>9</v>
      </c>
      <c r="F28" s="12" t="s">
        <v>91</v>
      </c>
      <c r="G28" s="15">
        <v>30000</v>
      </c>
      <c r="H28" s="15">
        <f t="shared" si="0"/>
        <v>270000</v>
      </c>
    </row>
    <row r="29" spans="1:8" ht="12.75" customHeight="1" x14ac:dyDescent="0.25">
      <c r="A29" s="10"/>
      <c r="B29" s="10"/>
      <c r="C29" s="82" t="s">
        <v>64</v>
      </c>
      <c r="D29" s="12" t="s">
        <v>20</v>
      </c>
      <c r="E29" s="13">
        <v>120</v>
      </c>
      <c r="F29" s="17" t="s">
        <v>132</v>
      </c>
      <c r="G29" s="15">
        <v>30000</v>
      </c>
      <c r="H29" s="15">
        <f t="shared" ref="H29" si="1">(E29*G29)</f>
        <v>3600000</v>
      </c>
    </row>
    <row r="30" spans="1:8" ht="12.75" customHeight="1" x14ac:dyDescent="0.25">
      <c r="A30" s="10"/>
      <c r="B30" s="10"/>
      <c r="C30" s="82" t="s">
        <v>152</v>
      </c>
      <c r="D30" s="12" t="s">
        <v>20</v>
      </c>
      <c r="E30" s="13">
        <v>20</v>
      </c>
      <c r="F30" s="12" t="s">
        <v>132</v>
      </c>
      <c r="G30" s="15">
        <v>30000</v>
      </c>
      <c r="H30" s="15">
        <f>G30*E30</f>
        <v>600000</v>
      </c>
    </row>
    <row r="31" spans="1:8" ht="12.75" customHeight="1" x14ac:dyDescent="0.25">
      <c r="A31" s="10"/>
      <c r="B31" s="10"/>
      <c r="C31" s="83" t="s">
        <v>21</v>
      </c>
      <c r="D31" s="44"/>
      <c r="E31" s="44"/>
      <c r="F31" s="44"/>
      <c r="G31" s="45"/>
      <c r="H31" s="46">
        <f>SUM(H21:H30)</f>
        <v>6090000</v>
      </c>
    </row>
    <row r="32" spans="1:8" ht="12" customHeight="1" x14ac:dyDescent="0.25">
      <c r="A32" s="10"/>
      <c r="B32" s="10"/>
      <c r="C32" s="28"/>
      <c r="D32" s="28"/>
      <c r="E32" s="28"/>
      <c r="F32" s="28"/>
      <c r="G32" s="29"/>
      <c r="H32" s="29"/>
    </row>
    <row r="33" spans="1:12" ht="12" customHeight="1" x14ac:dyDescent="0.25">
      <c r="A33" s="10"/>
      <c r="B33" s="10"/>
      <c r="C33" s="42" t="s">
        <v>22</v>
      </c>
      <c r="D33" s="36"/>
      <c r="E33" s="36"/>
      <c r="F33" s="36"/>
      <c r="G33" s="35"/>
      <c r="H33" s="35"/>
    </row>
    <row r="34" spans="1:12" ht="24" customHeight="1" x14ac:dyDescent="0.25">
      <c r="A34" s="10"/>
      <c r="B34" s="10"/>
      <c r="C34" s="47" t="s">
        <v>14</v>
      </c>
      <c r="D34" s="43" t="s">
        <v>15</v>
      </c>
      <c r="E34" s="43" t="s">
        <v>16</v>
      </c>
      <c r="F34" s="47" t="s">
        <v>17</v>
      </c>
      <c r="G34" s="43" t="s">
        <v>18</v>
      </c>
      <c r="H34" s="47" t="s">
        <v>19</v>
      </c>
    </row>
    <row r="35" spans="1:12" ht="12" customHeight="1" x14ac:dyDescent="0.25">
      <c r="A35" s="10"/>
      <c r="B35" s="10"/>
      <c r="C35" s="95" t="s">
        <v>146</v>
      </c>
      <c r="D35" s="49"/>
      <c r="E35" s="49"/>
      <c r="F35" s="49"/>
      <c r="G35" s="48"/>
      <c r="H35" s="48"/>
    </row>
    <row r="36" spans="1:12" ht="12" customHeight="1" x14ac:dyDescent="0.25">
      <c r="A36" s="10"/>
      <c r="B36" s="10"/>
      <c r="C36" s="84" t="s">
        <v>23</v>
      </c>
      <c r="D36" s="50"/>
      <c r="E36" s="50"/>
      <c r="F36" s="50"/>
      <c r="G36" s="51"/>
      <c r="H36" s="51"/>
    </row>
    <row r="37" spans="1:12" ht="12" customHeight="1" x14ac:dyDescent="0.25">
      <c r="A37" s="10"/>
      <c r="B37" s="10"/>
      <c r="C37" s="28"/>
      <c r="D37" s="28"/>
      <c r="E37" s="28"/>
      <c r="F37" s="28"/>
      <c r="G37" s="29"/>
      <c r="H37" s="29"/>
    </row>
    <row r="38" spans="1:12" ht="12" customHeight="1" x14ac:dyDescent="0.25">
      <c r="A38" s="10"/>
      <c r="B38" s="10"/>
      <c r="C38" s="42" t="s">
        <v>24</v>
      </c>
      <c r="D38" s="36"/>
      <c r="E38" s="36"/>
      <c r="F38" s="36"/>
      <c r="G38" s="35"/>
      <c r="H38" s="35"/>
    </row>
    <row r="39" spans="1:12" ht="24" customHeight="1" x14ac:dyDescent="0.25">
      <c r="A39" s="10"/>
      <c r="B39" s="10"/>
      <c r="C39" s="47" t="s">
        <v>14</v>
      </c>
      <c r="D39" s="47" t="s">
        <v>15</v>
      </c>
      <c r="E39" s="47" t="s">
        <v>16</v>
      </c>
      <c r="F39" s="47" t="s">
        <v>17</v>
      </c>
      <c r="G39" s="43" t="s">
        <v>18</v>
      </c>
      <c r="H39" s="47" t="s">
        <v>19</v>
      </c>
    </row>
    <row r="40" spans="1:12" ht="12.75" customHeight="1" x14ac:dyDescent="0.25">
      <c r="A40" s="10"/>
      <c r="B40" s="10"/>
      <c r="C40" s="11" t="s">
        <v>150</v>
      </c>
      <c r="D40" s="12" t="s">
        <v>149</v>
      </c>
      <c r="E40" s="93">
        <v>2</v>
      </c>
      <c r="F40" s="12" t="s">
        <v>87</v>
      </c>
      <c r="G40" s="15">
        <v>195000</v>
      </c>
      <c r="H40" s="15">
        <f t="shared" ref="H40:H43" si="2">(E40*G40)</f>
        <v>390000</v>
      </c>
    </row>
    <row r="41" spans="1:12" ht="12.75" customHeight="1" x14ac:dyDescent="0.25">
      <c r="A41" s="10"/>
      <c r="B41" s="10"/>
      <c r="C41" s="11" t="s">
        <v>65</v>
      </c>
      <c r="D41" s="12" t="s">
        <v>149</v>
      </c>
      <c r="E41" s="13">
        <v>0.4</v>
      </c>
      <c r="F41" s="12" t="s">
        <v>84</v>
      </c>
      <c r="G41" s="15">
        <v>195000</v>
      </c>
      <c r="H41" s="15">
        <f t="shared" si="2"/>
        <v>78000</v>
      </c>
    </row>
    <row r="42" spans="1:12" ht="12.75" customHeight="1" x14ac:dyDescent="0.25">
      <c r="A42" s="10"/>
      <c r="B42" s="10"/>
      <c r="C42" s="11" t="s">
        <v>66</v>
      </c>
      <c r="D42" s="12" t="s">
        <v>149</v>
      </c>
      <c r="E42" s="13">
        <v>0.3</v>
      </c>
      <c r="F42" s="12" t="s">
        <v>93</v>
      </c>
      <c r="G42" s="15">
        <v>195000</v>
      </c>
      <c r="H42" s="15">
        <f t="shared" si="2"/>
        <v>58500</v>
      </c>
    </row>
    <row r="43" spans="1:12" ht="12.75" customHeight="1" x14ac:dyDescent="0.25">
      <c r="A43" s="10"/>
      <c r="B43" s="10"/>
      <c r="C43" s="11" t="s">
        <v>92</v>
      </c>
      <c r="D43" s="12" t="s">
        <v>149</v>
      </c>
      <c r="E43" s="13">
        <v>0.3</v>
      </c>
      <c r="F43" s="12" t="s">
        <v>93</v>
      </c>
      <c r="G43" s="15">
        <v>195000</v>
      </c>
      <c r="H43" s="15">
        <f t="shared" si="2"/>
        <v>58500</v>
      </c>
    </row>
    <row r="44" spans="1:12" ht="12.75" customHeight="1" x14ac:dyDescent="0.25">
      <c r="A44" s="10"/>
      <c r="B44" s="10"/>
      <c r="C44" s="83" t="s">
        <v>25</v>
      </c>
      <c r="D44" s="44"/>
      <c r="E44" s="44"/>
      <c r="F44" s="44"/>
      <c r="G44" s="45"/>
      <c r="H44" s="46">
        <f>SUM(H40:H43)</f>
        <v>585000</v>
      </c>
    </row>
    <row r="45" spans="1:12" ht="12" customHeight="1" x14ac:dyDescent="0.25">
      <c r="A45" s="10"/>
      <c r="B45" s="10"/>
      <c r="C45" s="28"/>
      <c r="D45" s="28"/>
      <c r="E45" s="28"/>
      <c r="F45" s="28"/>
      <c r="G45" s="29"/>
      <c r="H45" s="29"/>
    </row>
    <row r="46" spans="1:12" ht="12" customHeight="1" x14ac:dyDescent="0.25">
      <c r="A46" s="10"/>
      <c r="B46" s="10"/>
      <c r="C46" s="42" t="s">
        <v>26</v>
      </c>
      <c r="D46" s="36"/>
      <c r="E46" s="36"/>
      <c r="F46" s="36"/>
      <c r="G46" s="35"/>
      <c r="H46" s="35"/>
    </row>
    <row r="47" spans="1:12" ht="24" customHeight="1" x14ac:dyDescent="0.25">
      <c r="A47" s="10"/>
      <c r="B47" s="10"/>
      <c r="C47" s="43" t="s">
        <v>27</v>
      </c>
      <c r="D47" s="43" t="s">
        <v>28</v>
      </c>
      <c r="E47" s="43" t="s">
        <v>29</v>
      </c>
      <c r="F47" s="43" t="s">
        <v>17</v>
      </c>
      <c r="G47" s="43" t="s">
        <v>18</v>
      </c>
      <c r="H47" s="43" t="s">
        <v>19</v>
      </c>
      <c r="L47" s="9"/>
    </row>
    <row r="48" spans="1:12" ht="12.75" customHeight="1" x14ac:dyDescent="0.25">
      <c r="A48" s="10"/>
      <c r="B48" s="10"/>
      <c r="C48" s="22" t="s">
        <v>30</v>
      </c>
      <c r="D48" s="52"/>
      <c r="E48" s="52"/>
      <c r="F48" s="52"/>
      <c r="G48" s="52"/>
      <c r="H48" s="52"/>
      <c r="L48" s="9"/>
    </row>
    <row r="49" spans="1:8" ht="12.75" customHeight="1" x14ac:dyDescent="0.25">
      <c r="A49" s="10"/>
      <c r="B49" s="10"/>
      <c r="C49" s="16" t="s">
        <v>67</v>
      </c>
      <c r="D49" s="17" t="s">
        <v>83</v>
      </c>
      <c r="E49" s="18">
        <v>300</v>
      </c>
      <c r="F49" s="17" t="s">
        <v>110</v>
      </c>
      <c r="G49" s="19">
        <v>1390</v>
      </c>
      <c r="H49" s="19">
        <f>(E49*G49)</f>
        <v>417000</v>
      </c>
    </row>
    <row r="50" spans="1:8" ht="12.75" customHeight="1" x14ac:dyDescent="0.25">
      <c r="A50" s="10"/>
      <c r="B50" s="10"/>
      <c r="C50" s="94" t="s">
        <v>68</v>
      </c>
      <c r="D50" s="17" t="s">
        <v>83</v>
      </c>
      <c r="E50" s="20">
        <v>200</v>
      </c>
      <c r="F50" s="21" t="s">
        <v>130</v>
      </c>
      <c r="G50" s="19">
        <v>1880</v>
      </c>
      <c r="H50" s="19">
        <f t="shared" ref="H50:H78" si="3">(E50*G50)</f>
        <v>376000</v>
      </c>
    </row>
    <row r="51" spans="1:8" ht="12.75" customHeight="1" x14ac:dyDescent="0.25">
      <c r="A51" s="10"/>
      <c r="B51" s="10"/>
      <c r="C51" s="16" t="s">
        <v>94</v>
      </c>
      <c r="D51" s="17" t="s">
        <v>83</v>
      </c>
      <c r="E51" s="18">
        <v>300</v>
      </c>
      <c r="F51" s="17" t="s">
        <v>86</v>
      </c>
      <c r="G51" s="19">
        <v>1160</v>
      </c>
      <c r="H51" s="19">
        <f t="shared" si="3"/>
        <v>348000</v>
      </c>
    </row>
    <row r="52" spans="1:8" ht="12.75" customHeight="1" x14ac:dyDescent="0.25">
      <c r="A52" s="10"/>
      <c r="B52" s="10"/>
      <c r="C52" s="16" t="s">
        <v>95</v>
      </c>
      <c r="D52" s="17" t="s">
        <v>83</v>
      </c>
      <c r="E52" s="18">
        <v>200</v>
      </c>
      <c r="F52" s="21" t="s">
        <v>130</v>
      </c>
      <c r="G52" s="19">
        <v>950</v>
      </c>
      <c r="H52" s="19">
        <f t="shared" si="3"/>
        <v>190000</v>
      </c>
    </row>
    <row r="53" spans="1:8" ht="12.75" customHeight="1" x14ac:dyDescent="0.25">
      <c r="A53" s="10"/>
      <c r="B53" s="10"/>
      <c r="C53" s="22" t="s">
        <v>69</v>
      </c>
      <c r="D53" s="17"/>
      <c r="E53" s="18"/>
      <c r="F53" s="17"/>
      <c r="G53" s="19"/>
      <c r="H53" s="19"/>
    </row>
    <row r="54" spans="1:8" ht="12.75" customHeight="1" x14ac:dyDescent="0.25">
      <c r="A54" s="10"/>
      <c r="B54" s="10"/>
      <c r="C54" s="16" t="s">
        <v>70</v>
      </c>
      <c r="D54" s="21" t="s">
        <v>85</v>
      </c>
      <c r="E54" s="20">
        <v>4</v>
      </c>
      <c r="F54" s="21" t="s">
        <v>114</v>
      </c>
      <c r="G54" s="19">
        <v>12000</v>
      </c>
      <c r="H54" s="19">
        <f t="shared" si="3"/>
        <v>48000</v>
      </c>
    </row>
    <row r="55" spans="1:8" ht="12.75" customHeight="1" x14ac:dyDescent="0.25">
      <c r="A55" s="10"/>
      <c r="B55" s="10"/>
      <c r="C55" s="16" t="s">
        <v>111</v>
      </c>
      <c r="D55" s="21" t="s">
        <v>85</v>
      </c>
      <c r="E55" s="18">
        <v>1</v>
      </c>
      <c r="F55" s="17" t="s">
        <v>129</v>
      </c>
      <c r="G55" s="19">
        <v>72000</v>
      </c>
      <c r="H55" s="19">
        <f t="shared" si="3"/>
        <v>72000</v>
      </c>
    </row>
    <row r="56" spans="1:8" ht="12.75" customHeight="1" x14ac:dyDescent="0.25">
      <c r="A56" s="10"/>
      <c r="B56" s="10"/>
      <c r="C56" s="16" t="s">
        <v>96</v>
      </c>
      <c r="D56" s="21" t="s">
        <v>85</v>
      </c>
      <c r="E56" s="18">
        <v>4</v>
      </c>
      <c r="F56" s="17" t="s">
        <v>115</v>
      </c>
      <c r="G56" s="19">
        <v>12000</v>
      </c>
      <c r="H56" s="19">
        <f t="shared" si="3"/>
        <v>48000</v>
      </c>
    </row>
    <row r="57" spans="1:8" ht="12.75" customHeight="1" x14ac:dyDescent="0.25">
      <c r="A57" s="10"/>
      <c r="B57" s="10"/>
      <c r="C57" s="16" t="s">
        <v>97</v>
      </c>
      <c r="D57" s="17" t="s">
        <v>83</v>
      </c>
      <c r="E57" s="18">
        <v>1</v>
      </c>
      <c r="F57" s="17" t="s">
        <v>116</v>
      </c>
      <c r="G57" s="19">
        <v>137000</v>
      </c>
      <c r="H57" s="19">
        <f t="shared" si="3"/>
        <v>137000</v>
      </c>
    </row>
    <row r="58" spans="1:8" ht="12.75" customHeight="1" x14ac:dyDescent="0.25">
      <c r="A58" s="10"/>
      <c r="B58" s="10"/>
      <c r="C58" s="16" t="s">
        <v>112</v>
      </c>
      <c r="D58" s="17" t="s">
        <v>83</v>
      </c>
      <c r="E58" s="18">
        <v>2</v>
      </c>
      <c r="F58" s="17" t="s">
        <v>86</v>
      </c>
      <c r="G58" s="19">
        <v>14000</v>
      </c>
      <c r="H58" s="19">
        <f t="shared" si="3"/>
        <v>28000</v>
      </c>
    </row>
    <row r="59" spans="1:8" ht="12.75" customHeight="1" x14ac:dyDescent="0.25">
      <c r="A59" s="10"/>
      <c r="B59" s="10"/>
      <c r="C59" s="22" t="s">
        <v>31</v>
      </c>
      <c r="D59" s="17"/>
      <c r="E59" s="18"/>
      <c r="F59" s="17"/>
      <c r="G59" s="19"/>
      <c r="H59" s="19"/>
    </row>
    <row r="60" spans="1:8" ht="12.75" customHeight="1" x14ac:dyDescent="0.25">
      <c r="A60" s="10"/>
      <c r="B60" s="10"/>
      <c r="C60" s="16" t="s">
        <v>71</v>
      </c>
      <c r="D60" s="17" t="s">
        <v>85</v>
      </c>
      <c r="E60" s="18">
        <v>25</v>
      </c>
      <c r="F60" s="17" t="s">
        <v>128</v>
      </c>
      <c r="G60" s="19">
        <v>8500</v>
      </c>
      <c r="H60" s="19">
        <f t="shared" si="3"/>
        <v>212500</v>
      </c>
    </row>
    <row r="61" spans="1:8" ht="12.75" customHeight="1" x14ac:dyDescent="0.25">
      <c r="A61" s="10"/>
      <c r="B61" s="10"/>
      <c r="C61" s="16" t="s">
        <v>72</v>
      </c>
      <c r="D61" s="17" t="s">
        <v>85</v>
      </c>
      <c r="E61" s="20">
        <v>2</v>
      </c>
      <c r="F61" s="17" t="s">
        <v>117</v>
      </c>
      <c r="G61" s="19">
        <v>11800</v>
      </c>
      <c r="H61" s="19">
        <f t="shared" si="3"/>
        <v>23600</v>
      </c>
    </row>
    <row r="62" spans="1:8" ht="12.75" customHeight="1" x14ac:dyDescent="0.25">
      <c r="A62" s="10"/>
      <c r="B62" s="10"/>
      <c r="C62" s="16" t="s">
        <v>73</v>
      </c>
      <c r="D62" s="17" t="s">
        <v>85</v>
      </c>
      <c r="E62" s="20">
        <v>1</v>
      </c>
      <c r="F62" s="21" t="s">
        <v>118</v>
      </c>
      <c r="G62" s="19">
        <v>39000</v>
      </c>
      <c r="H62" s="19">
        <f t="shared" si="3"/>
        <v>39000</v>
      </c>
    </row>
    <row r="63" spans="1:8" ht="12.75" customHeight="1" x14ac:dyDescent="0.25">
      <c r="A63" s="10"/>
      <c r="B63" s="10"/>
      <c r="C63" s="16" t="s">
        <v>98</v>
      </c>
      <c r="D63" s="17" t="s">
        <v>83</v>
      </c>
      <c r="E63" s="20">
        <v>0.5</v>
      </c>
      <c r="F63" s="21" t="s">
        <v>119</v>
      </c>
      <c r="G63" s="19">
        <v>15600</v>
      </c>
      <c r="H63" s="19">
        <f t="shared" si="3"/>
        <v>7800</v>
      </c>
    </row>
    <row r="64" spans="1:8" ht="12.75" customHeight="1" x14ac:dyDescent="0.25">
      <c r="A64" s="10"/>
      <c r="B64" s="10"/>
      <c r="C64" s="16" t="s">
        <v>99</v>
      </c>
      <c r="D64" s="17" t="s">
        <v>83</v>
      </c>
      <c r="E64" s="20">
        <v>1</v>
      </c>
      <c r="F64" s="21" t="s">
        <v>113</v>
      </c>
      <c r="G64" s="19">
        <v>36312</v>
      </c>
      <c r="H64" s="19">
        <f t="shared" si="3"/>
        <v>36312</v>
      </c>
    </row>
    <row r="65" spans="1:8" ht="12.75" customHeight="1" x14ac:dyDescent="0.25">
      <c r="A65" s="10"/>
      <c r="B65" s="10"/>
      <c r="C65" s="22" t="s">
        <v>74</v>
      </c>
      <c r="D65" s="21"/>
      <c r="E65" s="20"/>
      <c r="F65" s="21"/>
      <c r="G65" s="19"/>
      <c r="H65" s="19"/>
    </row>
    <row r="66" spans="1:8" ht="12.75" customHeight="1" x14ac:dyDescent="0.25">
      <c r="A66" s="10"/>
      <c r="B66" s="10"/>
      <c r="C66" s="16" t="s">
        <v>100</v>
      </c>
      <c r="D66" s="21" t="s">
        <v>85</v>
      </c>
      <c r="E66" s="20">
        <v>2</v>
      </c>
      <c r="F66" s="21" t="s">
        <v>117</v>
      </c>
      <c r="G66" s="19">
        <v>16000</v>
      </c>
      <c r="H66" s="19">
        <f t="shared" si="3"/>
        <v>32000</v>
      </c>
    </row>
    <row r="67" spans="1:8" ht="12.75" customHeight="1" x14ac:dyDescent="0.25">
      <c r="A67" s="10"/>
      <c r="B67" s="10"/>
      <c r="C67" s="16" t="s">
        <v>75</v>
      </c>
      <c r="D67" s="21" t="s">
        <v>85</v>
      </c>
      <c r="E67" s="20">
        <v>3</v>
      </c>
      <c r="F67" s="21" t="s">
        <v>131</v>
      </c>
      <c r="G67" s="19">
        <v>13000</v>
      </c>
      <c r="H67" s="19">
        <f t="shared" si="3"/>
        <v>39000</v>
      </c>
    </row>
    <row r="68" spans="1:8" ht="12.75" customHeight="1" x14ac:dyDescent="0.25">
      <c r="A68" s="10"/>
      <c r="B68" s="10"/>
      <c r="C68" s="22" t="s">
        <v>102</v>
      </c>
      <c r="D68" s="21"/>
      <c r="E68" s="20"/>
      <c r="F68" s="21"/>
      <c r="G68" s="19"/>
      <c r="H68" s="19"/>
    </row>
    <row r="69" spans="1:8" ht="12.75" customHeight="1" x14ac:dyDescent="0.25">
      <c r="A69" s="10"/>
      <c r="B69" s="10"/>
      <c r="C69" s="16" t="s">
        <v>101</v>
      </c>
      <c r="D69" s="21" t="s">
        <v>85</v>
      </c>
      <c r="E69" s="20">
        <v>2</v>
      </c>
      <c r="F69" s="21" t="s">
        <v>120</v>
      </c>
      <c r="G69" s="19">
        <v>10200</v>
      </c>
      <c r="H69" s="19">
        <f t="shared" si="3"/>
        <v>20400</v>
      </c>
    </row>
    <row r="70" spans="1:8" ht="12.75" customHeight="1" x14ac:dyDescent="0.25">
      <c r="A70" s="10"/>
      <c r="B70" s="10"/>
      <c r="C70" s="22" t="s">
        <v>103</v>
      </c>
      <c r="D70" s="21"/>
      <c r="E70" s="20"/>
      <c r="F70" s="21"/>
      <c r="G70" s="19"/>
      <c r="H70" s="19"/>
    </row>
    <row r="71" spans="1:8" ht="12.75" customHeight="1" x14ac:dyDescent="0.25">
      <c r="A71" s="10"/>
      <c r="B71" s="10"/>
      <c r="C71" s="16" t="s">
        <v>104</v>
      </c>
      <c r="D71" s="21" t="s">
        <v>83</v>
      </c>
      <c r="E71" s="20">
        <v>3</v>
      </c>
      <c r="F71" s="21" t="s">
        <v>120</v>
      </c>
      <c r="G71" s="19">
        <v>67000</v>
      </c>
      <c r="H71" s="19">
        <f t="shared" si="3"/>
        <v>201000</v>
      </c>
    </row>
    <row r="72" spans="1:8" ht="12.75" customHeight="1" x14ac:dyDescent="0.25">
      <c r="A72" s="10"/>
      <c r="B72" s="10"/>
      <c r="C72" s="22" t="s">
        <v>105</v>
      </c>
      <c r="D72" s="21"/>
      <c r="E72" s="20"/>
      <c r="F72" s="21"/>
      <c r="G72" s="19"/>
      <c r="H72" s="19">
        <f t="shared" si="3"/>
        <v>0</v>
      </c>
    </row>
    <row r="73" spans="1:8" ht="12.75" customHeight="1" x14ac:dyDescent="0.25">
      <c r="A73" s="10"/>
      <c r="B73" s="10"/>
      <c r="C73" s="16" t="s">
        <v>106</v>
      </c>
      <c r="D73" s="21" t="s">
        <v>85</v>
      </c>
      <c r="E73" s="20">
        <v>30</v>
      </c>
      <c r="F73" s="21" t="s">
        <v>110</v>
      </c>
      <c r="G73" s="19">
        <v>15100</v>
      </c>
      <c r="H73" s="19">
        <f t="shared" si="3"/>
        <v>453000</v>
      </c>
    </row>
    <row r="74" spans="1:8" ht="12.75" customHeight="1" x14ac:dyDescent="0.25">
      <c r="A74" s="10"/>
      <c r="B74" s="10"/>
      <c r="C74" s="22" t="s">
        <v>76</v>
      </c>
      <c r="D74" s="21"/>
      <c r="E74" s="20"/>
      <c r="F74" s="21"/>
      <c r="G74" s="19"/>
      <c r="H74" s="19">
        <f t="shared" si="3"/>
        <v>0</v>
      </c>
    </row>
    <row r="75" spans="1:8" ht="12.75" customHeight="1" x14ac:dyDescent="0.25">
      <c r="A75" s="10"/>
      <c r="B75" s="10"/>
      <c r="C75" s="16" t="s">
        <v>77</v>
      </c>
      <c r="D75" s="21" t="s">
        <v>85</v>
      </c>
      <c r="E75" s="20">
        <v>10</v>
      </c>
      <c r="F75" s="21" t="s">
        <v>121</v>
      </c>
      <c r="G75" s="19">
        <v>10000</v>
      </c>
      <c r="H75" s="19">
        <f t="shared" si="3"/>
        <v>100000</v>
      </c>
    </row>
    <row r="76" spans="1:8" ht="12.75" customHeight="1" x14ac:dyDescent="0.25">
      <c r="A76" s="10"/>
      <c r="B76" s="10"/>
      <c r="C76" s="16" t="s">
        <v>107</v>
      </c>
      <c r="D76" s="21" t="s">
        <v>83</v>
      </c>
      <c r="E76" s="20">
        <v>8</v>
      </c>
      <c r="F76" s="21" t="s">
        <v>122</v>
      </c>
      <c r="G76" s="19">
        <v>10300</v>
      </c>
      <c r="H76" s="19">
        <f t="shared" si="3"/>
        <v>82400</v>
      </c>
    </row>
    <row r="77" spans="1:8" ht="12.75" customHeight="1" x14ac:dyDescent="0.25">
      <c r="A77" s="10"/>
      <c r="B77" s="10"/>
      <c r="C77" s="16" t="s">
        <v>108</v>
      </c>
      <c r="D77" s="21" t="s">
        <v>85</v>
      </c>
      <c r="E77" s="20">
        <v>3</v>
      </c>
      <c r="F77" s="21" t="s">
        <v>122</v>
      </c>
      <c r="G77" s="19">
        <v>8500</v>
      </c>
      <c r="H77" s="19">
        <f t="shared" si="3"/>
        <v>25500</v>
      </c>
    </row>
    <row r="78" spans="1:8" ht="12.75" customHeight="1" x14ac:dyDescent="0.25">
      <c r="A78" s="10"/>
      <c r="B78" s="10"/>
      <c r="C78" s="16" t="s">
        <v>109</v>
      </c>
      <c r="D78" s="21" t="s">
        <v>85</v>
      </c>
      <c r="E78" s="20">
        <v>3</v>
      </c>
      <c r="F78" s="21" t="s">
        <v>122</v>
      </c>
      <c r="G78" s="19">
        <v>6400</v>
      </c>
      <c r="H78" s="19">
        <f t="shared" si="3"/>
        <v>19200</v>
      </c>
    </row>
    <row r="79" spans="1:8" ht="13.5" customHeight="1" x14ac:dyDescent="0.25">
      <c r="A79" s="10"/>
      <c r="B79" s="10"/>
      <c r="C79" s="83" t="s">
        <v>32</v>
      </c>
      <c r="D79" s="44"/>
      <c r="E79" s="44"/>
      <c r="F79" s="44"/>
      <c r="G79" s="45"/>
      <c r="H79" s="46">
        <f>SUM(H48:H78)</f>
        <v>2955712</v>
      </c>
    </row>
    <row r="80" spans="1:8" ht="12" customHeight="1" x14ac:dyDescent="0.25">
      <c r="A80" s="10"/>
      <c r="B80" s="10"/>
      <c r="C80" s="28"/>
      <c r="D80" s="28"/>
      <c r="E80" s="28"/>
      <c r="F80" s="37"/>
      <c r="G80" s="29"/>
      <c r="H80" s="29"/>
    </row>
    <row r="81" spans="1:8" ht="12" customHeight="1" x14ac:dyDescent="0.25">
      <c r="A81" s="10"/>
      <c r="B81" s="10"/>
      <c r="C81" s="42" t="s">
        <v>33</v>
      </c>
      <c r="D81" s="36"/>
      <c r="E81" s="36"/>
      <c r="F81" s="36"/>
      <c r="G81" s="35"/>
      <c r="H81" s="35"/>
    </row>
    <row r="82" spans="1:8" ht="24" customHeight="1" x14ac:dyDescent="0.25">
      <c r="A82" s="10"/>
      <c r="B82" s="10"/>
      <c r="C82" s="47" t="s">
        <v>34</v>
      </c>
      <c r="D82" s="43" t="s">
        <v>28</v>
      </c>
      <c r="E82" s="43" t="s">
        <v>29</v>
      </c>
      <c r="F82" s="47" t="s">
        <v>17</v>
      </c>
      <c r="G82" s="43" t="s">
        <v>18</v>
      </c>
      <c r="H82" s="47" t="s">
        <v>19</v>
      </c>
    </row>
    <row r="83" spans="1:8" ht="12.75" customHeight="1" x14ac:dyDescent="0.25">
      <c r="A83" s="10"/>
      <c r="B83" s="10"/>
      <c r="C83" s="11" t="s">
        <v>78</v>
      </c>
      <c r="D83" s="17" t="s">
        <v>85</v>
      </c>
      <c r="E83" s="53">
        <v>4</v>
      </c>
      <c r="F83" s="12" t="s">
        <v>126</v>
      </c>
      <c r="G83" s="19">
        <v>65000</v>
      </c>
      <c r="H83" s="19">
        <f t="shared" ref="H83:H86" si="4">(E83*G83)</f>
        <v>260000</v>
      </c>
    </row>
    <row r="84" spans="1:8" ht="12.75" customHeight="1" x14ac:dyDescent="0.25">
      <c r="A84" s="10"/>
      <c r="B84" s="10"/>
      <c r="C84" s="11" t="s">
        <v>79</v>
      </c>
      <c r="D84" s="17" t="s">
        <v>151</v>
      </c>
      <c r="E84" s="53">
        <v>7</v>
      </c>
      <c r="F84" s="12" t="s">
        <v>113</v>
      </c>
      <c r="G84" s="19">
        <v>20000</v>
      </c>
      <c r="H84" s="19">
        <f t="shared" si="4"/>
        <v>140000</v>
      </c>
    </row>
    <row r="85" spans="1:8" ht="12.75" customHeight="1" x14ac:dyDescent="0.25">
      <c r="A85" s="10"/>
      <c r="B85" s="10"/>
      <c r="C85" s="82" t="s">
        <v>80</v>
      </c>
      <c r="D85" s="17" t="s">
        <v>136</v>
      </c>
      <c r="E85" s="53">
        <v>1</v>
      </c>
      <c r="F85" s="12" t="s">
        <v>127</v>
      </c>
      <c r="G85" s="19">
        <v>30000</v>
      </c>
      <c r="H85" s="19">
        <v>30000</v>
      </c>
    </row>
    <row r="86" spans="1:8" ht="12.75" customHeight="1" x14ac:dyDescent="0.25">
      <c r="A86" s="10"/>
      <c r="B86" s="10"/>
      <c r="C86" s="11" t="s">
        <v>142</v>
      </c>
      <c r="D86" s="17" t="s">
        <v>136</v>
      </c>
      <c r="E86" s="53">
        <v>1</v>
      </c>
      <c r="F86" s="12" t="s">
        <v>127</v>
      </c>
      <c r="G86" s="19">
        <v>40000</v>
      </c>
      <c r="H86" s="19">
        <f t="shared" si="4"/>
        <v>40000</v>
      </c>
    </row>
    <row r="87" spans="1:8" ht="13.5" customHeight="1" x14ac:dyDescent="0.25">
      <c r="A87" s="10"/>
      <c r="B87" s="10"/>
      <c r="C87" s="83" t="s">
        <v>35</v>
      </c>
      <c r="D87" s="44"/>
      <c r="E87" s="44"/>
      <c r="F87" s="44"/>
      <c r="G87" s="45"/>
      <c r="H87" s="46">
        <f>SUM(H83:H86)</f>
        <v>470000</v>
      </c>
    </row>
    <row r="88" spans="1:8" ht="12" customHeight="1" x14ac:dyDescent="0.25">
      <c r="A88" s="10"/>
      <c r="B88" s="10"/>
      <c r="C88" s="28"/>
      <c r="D88" s="28"/>
      <c r="E88" s="28"/>
      <c r="F88" s="28"/>
      <c r="G88" s="29"/>
      <c r="H88" s="29"/>
    </row>
    <row r="89" spans="1:8" ht="12" customHeight="1" x14ac:dyDescent="0.25">
      <c r="A89" s="10"/>
      <c r="B89" s="10"/>
      <c r="C89" s="54" t="s">
        <v>36</v>
      </c>
      <c r="D89" s="55"/>
      <c r="E89" s="55"/>
      <c r="F89" s="55"/>
      <c r="G89" s="55"/>
      <c r="H89" s="56">
        <f>H31+H44+H79+H87</f>
        <v>10100712</v>
      </c>
    </row>
    <row r="90" spans="1:8" ht="12" customHeight="1" x14ac:dyDescent="0.25">
      <c r="A90" s="10"/>
      <c r="B90" s="10"/>
      <c r="C90" s="57" t="s">
        <v>37</v>
      </c>
      <c r="D90" s="39"/>
      <c r="E90" s="39"/>
      <c r="F90" s="39"/>
      <c r="G90" s="39"/>
      <c r="H90" s="58">
        <f>H89*0.05</f>
        <v>505035.60000000003</v>
      </c>
    </row>
    <row r="91" spans="1:8" ht="12" customHeight="1" x14ac:dyDescent="0.25">
      <c r="A91" s="10"/>
      <c r="B91" s="10"/>
      <c r="C91" s="59" t="s">
        <v>38</v>
      </c>
      <c r="D91" s="38"/>
      <c r="E91" s="38"/>
      <c r="F91" s="38"/>
      <c r="G91" s="38"/>
      <c r="H91" s="60">
        <f>H90+H89</f>
        <v>10605747.6</v>
      </c>
    </row>
    <row r="92" spans="1:8" ht="12" customHeight="1" x14ac:dyDescent="0.25">
      <c r="A92" s="10"/>
      <c r="B92" s="10"/>
      <c r="C92" s="57" t="s">
        <v>39</v>
      </c>
      <c r="D92" s="39"/>
      <c r="E92" s="39"/>
      <c r="F92" s="39"/>
      <c r="G92" s="39"/>
      <c r="H92" s="58">
        <f>H12</f>
        <v>19200000</v>
      </c>
    </row>
    <row r="93" spans="1:8" ht="12" customHeight="1" x14ac:dyDescent="0.25">
      <c r="A93" s="10"/>
      <c r="B93" s="10"/>
      <c r="C93" s="61" t="s">
        <v>40</v>
      </c>
      <c r="D93" s="62"/>
      <c r="E93" s="62"/>
      <c r="F93" s="62"/>
      <c r="G93" s="62"/>
      <c r="H93" s="63">
        <f>H92-H91</f>
        <v>8594252.4000000004</v>
      </c>
    </row>
    <row r="94" spans="1:8" ht="12" customHeight="1" x14ac:dyDescent="0.25">
      <c r="A94" s="10"/>
      <c r="B94" s="10"/>
      <c r="C94" s="7" t="s">
        <v>145</v>
      </c>
      <c r="D94" s="5"/>
      <c r="E94" s="5"/>
      <c r="F94" s="5"/>
      <c r="G94" s="5"/>
      <c r="H94" s="74"/>
    </row>
    <row r="95" spans="1:8" ht="12.75" customHeight="1" thickBot="1" x14ac:dyDescent="0.3">
      <c r="A95" s="10"/>
      <c r="B95" s="10"/>
      <c r="C95" s="6"/>
      <c r="D95" s="5"/>
      <c r="E95" s="5"/>
      <c r="F95" s="5"/>
      <c r="G95" s="5"/>
      <c r="H95" s="74"/>
    </row>
    <row r="96" spans="1:8" ht="12" customHeight="1" x14ac:dyDescent="0.25">
      <c r="A96" s="10"/>
      <c r="B96" s="10"/>
      <c r="C96" s="85" t="s">
        <v>41</v>
      </c>
      <c r="D96" s="86"/>
      <c r="E96" s="86"/>
      <c r="F96" s="86"/>
      <c r="G96" s="87"/>
      <c r="H96" s="74"/>
    </row>
    <row r="97" spans="1:8" ht="12" customHeight="1" x14ac:dyDescent="0.25">
      <c r="A97" s="10"/>
      <c r="B97" s="10"/>
      <c r="C97" s="88" t="s">
        <v>42</v>
      </c>
      <c r="D97" s="4"/>
      <c r="E97" s="4"/>
      <c r="F97" s="4"/>
      <c r="G97" s="89"/>
      <c r="H97" s="74"/>
    </row>
    <row r="98" spans="1:8" ht="12" customHeight="1" x14ac:dyDescent="0.25">
      <c r="A98" s="10"/>
      <c r="B98" s="10"/>
      <c r="C98" s="88" t="s">
        <v>43</v>
      </c>
      <c r="D98" s="4"/>
      <c r="E98" s="4"/>
      <c r="F98" s="4"/>
      <c r="G98" s="89"/>
      <c r="H98" s="74"/>
    </row>
    <row r="99" spans="1:8" ht="12" customHeight="1" x14ac:dyDescent="0.25">
      <c r="A99" s="10"/>
      <c r="B99" s="10"/>
      <c r="C99" s="88" t="s">
        <v>44</v>
      </c>
      <c r="D99" s="4"/>
      <c r="E99" s="4"/>
      <c r="F99" s="4"/>
      <c r="G99" s="89"/>
      <c r="H99" s="74"/>
    </row>
    <row r="100" spans="1:8" ht="12" customHeight="1" x14ac:dyDescent="0.25">
      <c r="A100" s="10"/>
      <c r="B100" s="10"/>
      <c r="C100" s="88" t="s">
        <v>45</v>
      </c>
      <c r="D100" s="4"/>
      <c r="E100" s="4"/>
      <c r="F100" s="4"/>
      <c r="G100" s="89"/>
      <c r="H100" s="74"/>
    </row>
    <row r="101" spans="1:8" ht="12" customHeight="1" x14ac:dyDescent="0.25">
      <c r="A101" s="10"/>
      <c r="B101" s="10"/>
      <c r="C101" s="88" t="s">
        <v>46</v>
      </c>
      <c r="D101" s="4"/>
      <c r="E101" s="4"/>
      <c r="F101" s="4"/>
      <c r="G101" s="89"/>
      <c r="H101" s="74"/>
    </row>
    <row r="102" spans="1:8" ht="12.75" customHeight="1" x14ac:dyDescent="0.25">
      <c r="A102" s="10"/>
      <c r="B102" s="10"/>
      <c r="C102" s="88" t="s">
        <v>47</v>
      </c>
      <c r="D102" s="4"/>
      <c r="E102" s="4"/>
      <c r="F102" s="4"/>
      <c r="G102" s="89"/>
      <c r="H102" s="74"/>
    </row>
    <row r="103" spans="1:8" ht="12.75" customHeight="1" thickBot="1" x14ac:dyDescent="0.3">
      <c r="A103" s="10"/>
      <c r="B103" s="10"/>
      <c r="C103" s="90" t="s">
        <v>153</v>
      </c>
      <c r="D103" s="91"/>
      <c r="E103" s="91"/>
      <c r="F103" s="91"/>
      <c r="G103" s="92"/>
      <c r="H103" s="74"/>
    </row>
    <row r="104" spans="1:8" ht="12.75" customHeight="1" x14ac:dyDescent="0.25">
      <c r="A104" s="10"/>
      <c r="B104" s="10"/>
      <c r="C104" s="7"/>
      <c r="D104" s="4"/>
      <c r="E104" s="4"/>
      <c r="F104" s="4"/>
      <c r="G104" s="4"/>
      <c r="H104" s="74"/>
    </row>
    <row r="105" spans="1:8" ht="12.75" customHeight="1" x14ac:dyDescent="0.25">
      <c r="A105" s="10"/>
      <c r="B105" s="10"/>
      <c r="C105" s="6"/>
      <c r="D105" s="4"/>
      <c r="E105" s="4"/>
      <c r="F105" s="4"/>
      <c r="G105" s="4"/>
      <c r="H105" s="74"/>
    </row>
    <row r="106" spans="1:8" ht="15" customHeight="1" x14ac:dyDescent="0.25">
      <c r="A106" s="10"/>
      <c r="B106" s="10"/>
      <c r="C106" s="96" t="s">
        <v>48</v>
      </c>
      <c r="D106" s="97"/>
      <c r="E106" s="64"/>
      <c r="F106" s="2"/>
      <c r="G106" s="2"/>
      <c r="H106" s="74"/>
    </row>
    <row r="107" spans="1:8" ht="12" customHeight="1" x14ac:dyDescent="0.25">
      <c r="A107" s="10"/>
      <c r="B107" s="10"/>
      <c r="C107" s="65" t="s">
        <v>34</v>
      </c>
      <c r="D107" s="66" t="s">
        <v>49</v>
      </c>
      <c r="E107" s="67" t="s">
        <v>50</v>
      </c>
      <c r="F107" s="2"/>
      <c r="G107" s="2"/>
      <c r="H107" s="74"/>
    </row>
    <row r="108" spans="1:8" ht="12" customHeight="1" x14ac:dyDescent="0.25">
      <c r="A108" s="10"/>
      <c r="B108" s="10"/>
      <c r="C108" s="68" t="s">
        <v>51</v>
      </c>
      <c r="D108" s="75">
        <f>H31</f>
        <v>6090000</v>
      </c>
      <c r="E108" s="69">
        <f>(D108/D114)</f>
        <v>0.57421694629051889</v>
      </c>
      <c r="F108" s="2"/>
      <c r="G108" s="2"/>
      <c r="H108" s="74"/>
    </row>
    <row r="109" spans="1:8" ht="12" customHeight="1" x14ac:dyDescent="0.25">
      <c r="A109" s="10"/>
      <c r="B109" s="10"/>
      <c r="C109" s="68" t="s">
        <v>52</v>
      </c>
      <c r="D109" s="76">
        <v>0</v>
      </c>
      <c r="E109" s="69">
        <v>0</v>
      </c>
      <c r="F109" s="2"/>
      <c r="G109" s="2"/>
      <c r="H109" s="74"/>
    </row>
    <row r="110" spans="1:8" ht="12" customHeight="1" x14ac:dyDescent="0.25">
      <c r="A110" s="10"/>
      <c r="B110" s="10"/>
      <c r="C110" s="68" t="s">
        <v>53</v>
      </c>
      <c r="D110" s="75">
        <f>H44</f>
        <v>585000</v>
      </c>
      <c r="E110" s="69">
        <f>(D110/D114)</f>
        <v>5.5158770702783841E-2</v>
      </c>
      <c r="F110" s="2"/>
      <c r="G110" s="2"/>
      <c r="H110" s="74"/>
    </row>
    <row r="111" spans="1:8" ht="12" customHeight="1" x14ac:dyDescent="0.25">
      <c r="A111" s="10"/>
      <c r="B111" s="10"/>
      <c r="C111" s="68" t="s">
        <v>27</v>
      </c>
      <c r="D111" s="75">
        <f>H79</f>
        <v>2955712</v>
      </c>
      <c r="E111" s="69">
        <f>(D111/D114)</f>
        <v>0.27868964183156686</v>
      </c>
      <c r="F111" s="2"/>
      <c r="G111" s="2"/>
      <c r="H111" s="74"/>
    </row>
    <row r="112" spans="1:8" ht="12" customHeight="1" x14ac:dyDescent="0.25">
      <c r="A112" s="10"/>
      <c r="B112" s="10"/>
      <c r="C112" s="68" t="s">
        <v>54</v>
      </c>
      <c r="D112" s="77">
        <f>H87</f>
        <v>470000</v>
      </c>
      <c r="E112" s="69">
        <f>(D112/D114)</f>
        <v>4.4315593556082743E-2</v>
      </c>
      <c r="F112" s="3"/>
      <c r="G112" s="3"/>
      <c r="H112" s="74"/>
    </row>
    <row r="113" spans="1:8" ht="12" customHeight="1" x14ac:dyDescent="0.25">
      <c r="A113" s="10"/>
      <c r="B113" s="10"/>
      <c r="C113" s="68" t="s">
        <v>55</v>
      </c>
      <c r="D113" s="77">
        <f>H90</f>
        <v>505035.60000000003</v>
      </c>
      <c r="E113" s="69">
        <f>(D113/D114)</f>
        <v>4.7619047619047623E-2</v>
      </c>
      <c r="F113" s="3"/>
      <c r="G113" s="3"/>
      <c r="H113" s="74"/>
    </row>
    <row r="114" spans="1:8" ht="12.75" customHeight="1" x14ac:dyDescent="0.25">
      <c r="A114" s="10"/>
      <c r="B114" s="10"/>
      <c r="C114" s="70" t="s">
        <v>56</v>
      </c>
      <c r="D114" s="78">
        <f>SUM(D108:D113)</f>
        <v>10605747.6</v>
      </c>
      <c r="E114" s="71">
        <f>SUM(E108:E113)</f>
        <v>1</v>
      </c>
      <c r="F114" s="3"/>
      <c r="G114" s="3"/>
      <c r="H114" s="74"/>
    </row>
    <row r="115" spans="1:8" ht="12" customHeight="1" x14ac:dyDescent="0.25">
      <c r="A115" s="10"/>
      <c r="B115" s="10"/>
      <c r="C115" s="6"/>
      <c r="D115" s="5"/>
      <c r="E115" s="5"/>
      <c r="F115" s="5"/>
      <c r="G115" s="5"/>
      <c r="H115" s="74"/>
    </row>
    <row r="116" spans="1:8" ht="12.75" customHeight="1" x14ac:dyDescent="0.25">
      <c r="A116" s="10"/>
      <c r="B116" s="10"/>
      <c r="C116" s="79"/>
      <c r="D116" s="5"/>
      <c r="E116" s="5"/>
      <c r="F116" s="5"/>
      <c r="G116" s="5"/>
      <c r="H116" s="74"/>
    </row>
    <row r="117" spans="1:8" ht="12" customHeight="1" x14ac:dyDescent="0.25">
      <c r="A117" s="10"/>
      <c r="B117" s="10"/>
      <c r="C117" s="72"/>
      <c r="D117" s="73" t="s">
        <v>137</v>
      </c>
      <c r="E117" s="72"/>
      <c r="F117" s="72"/>
      <c r="G117" s="3"/>
      <c r="H117" s="74"/>
    </row>
    <row r="118" spans="1:8" ht="12" customHeight="1" x14ac:dyDescent="0.25">
      <c r="A118" s="10"/>
      <c r="B118" s="10"/>
      <c r="C118" s="65" t="s">
        <v>138</v>
      </c>
      <c r="D118" s="80">
        <v>10000</v>
      </c>
      <c r="E118" s="80">
        <v>12000</v>
      </c>
      <c r="F118" s="80">
        <v>14000</v>
      </c>
      <c r="G118" s="8"/>
      <c r="H118" s="81"/>
    </row>
    <row r="119" spans="1:8" ht="12.75" customHeight="1" x14ac:dyDescent="0.25">
      <c r="A119" s="10"/>
      <c r="B119" s="10"/>
      <c r="C119" s="65" t="s">
        <v>139</v>
      </c>
      <c r="D119" s="80">
        <f>D114/D118</f>
        <v>1060.57476</v>
      </c>
      <c r="E119" s="80">
        <f>D114/E118</f>
        <v>883.81229999999994</v>
      </c>
      <c r="F119" s="80">
        <f>D114/F118</f>
        <v>757.55340000000001</v>
      </c>
      <c r="G119" s="8"/>
      <c r="H119" s="81"/>
    </row>
    <row r="120" spans="1:8" ht="15.6" customHeight="1" x14ac:dyDescent="0.25">
      <c r="A120" s="10"/>
      <c r="B120" s="10"/>
      <c r="C120" s="7" t="s">
        <v>57</v>
      </c>
      <c r="D120" s="4"/>
      <c r="E120" s="4"/>
      <c r="F120" s="4"/>
      <c r="G120" s="4"/>
      <c r="H120" s="4"/>
    </row>
  </sheetData>
  <mergeCells count="8">
    <mergeCell ref="C106:D106"/>
    <mergeCell ref="F13:G13"/>
    <mergeCell ref="F11:G11"/>
    <mergeCell ref="F10:G10"/>
    <mergeCell ref="F9:G9"/>
    <mergeCell ref="F14:G14"/>
    <mergeCell ref="F15:G15"/>
    <mergeCell ref="C17:H17"/>
  </mergeCells>
  <pageMargins left="0.74803149606299213" right="0.74803149606299213" top="0.98425196850393704" bottom="0.98425196850393704" header="0" footer="0"/>
  <pageSetup paperSize="5" scale="5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Cerezo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2022-05-30T19:17:55Z</cp:lastPrinted>
  <dcterms:created xsi:type="dcterms:W3CDTF">2020-11-27T12:49:26Z</dcterms:created>
  <dcterms:modified xsi:type="dcterms:W3CDTF">2022-07-26T15:25:07Z</dcterms:modified>
</cp:coreProperties>
</file>