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14280" windowHeight="18000"/>
  </bookViews>
  <sheets>
    <sheet name="Maíz choclo mulch" sheetId="1" r:id="rId1"/>
  </sheets>
  <definedNames>
    <definedName name="_xlnm.Print_Area" localSheetId="0">'Maíz choclo mulch'!$A$1:$G$104</definedName>
  </definedNames>
  <calcPr calcId="152511"/>
</workbook>
</file>

<file path=xl/calcChain.xml><?xml version="1.0" encoding="utf-8"?>
<calcChain xmlns="http://schemas.openxmlformats.org/spreadsheetml/2006/main">
  <c r="G60" i="1" l="1"/>
  <c r="G12" i="1" l="1"/>
  <c r="G66" i="1"/>
  <c r="G58" i="1"/>
  <c r="G64" i="1" l="1"/>
  <c r="G65" i="1"/>
  <c r="G73" i="1" l="1"/>
  <c r="G72" i="1"/>
  <c r="G71" i="1"/>
  <c r="G74" i="1" s="1"/>
  <c r="C98" i="1" s="1"/>
  <c r="G63" i="1"/>
  <c r="G61" i="1"/>
  <c r="G57" i="1"/>
  <c r="G56" i="1"/>
  <c r="G54" i="1"/>
  <c r="G48" i="1"/>
  <c r="G47" i="1"/>
  <c r="G46" i="1"/>
  <c r="G26" i="1"/>
  <c r="G45" i="1"/>
  <c r="G44" i="1"/>
  <c r="G39" i="1"/>
  <c r="G38" i="1"/>
  <c r="G37" i="1"/>
  <c r="G36" i="1"/>
  <c r="G31" i="1"/>
  <c r="G30" i="1"/>
  <c r="G29" i="1"/>
  <c r="G28" i="1"/>
  <c r="G27" i="1"/>
  <c r="G25" i="1"/>
  <c r="G24" i="1"/>
  <c r="G23" i="1"/>
  <c r="G22" i="1"/>
  <c r="G21" i="1"/>
  <c r="G79" i="1"/>
  <c r="G32" i="1" l="1"/>
  <c r="C94" i="1" s="1"/>
  <c r="G49" i="1"/>
  <c r="C96" i="1" s="1"/>
  <c r="G67" i="1"/>
  <c r="C97" i="1" s="1"/>
  <c r="G40" i="1"/>
  <c r="C95" i="1" s="1"/>
  <c r="G76" i="1" l="1"/>
  <c r="G77" i="1" s="1"/>
  <c r="G78" i="1" l="1"/>
  <c r="C99" i="1"/>
  <c r="C100" i="1" s="1"/>
  <c r="D95" i="1" s="1"/>
  <c r="G80" i="1" l="1"/>
  <c r="C104" i="1"/>
  <c r="D104" i="1"/>
  <c r="E104" i="1"/>
  <c r="D99" i="1"/>
  <c r="D96" i="1"/>
  <c r="D98" i="1"/>
  <c r="D94" i="1"/>
  <c r="D97" i="1"/>
  <c r="D100" i="1" l="1"/>
</calcChain>
</file>

<file path=xl/sharedStrings.xml><?xml version="1.0" encoding="utf-8"?>
<sst xmlns="http://schemas.openxmlformats.org/spreadsheetml/2006/main" count="200" uniqueCount="135">
  <si>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</si>
  <si>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</si>
  <si>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</si>
  <si>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</si>
  <si>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</si>
  <si>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</si>
  <si>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</si>
  <si>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</si>
  <si>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</si>
  <si>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</si>
  <si>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</si>
  <si>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</si>
  <si>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</si>
  <si>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</si>
  <si>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</si>
  <si>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</si>
  <si>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</si>
  <si>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</si>
  <si>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</si>
  <si>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</si>
  <si>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</si>
  <si>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</si>
  <si>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</si>
  <si>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</si>
  <si>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</si>
  <si>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</si>
  <si>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</si>
  <si>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</si>
  <si>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</si>
  <si>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</si>
  <si>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</si>
  <si>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</si>
  <si>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</si>
  <si>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</si>
  <si>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</si>
  <si>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</si>
  <si>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</si>
  <si>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Urea Granulada</t>
  </si>
  <si>
    <t>Kg</t>
  </si>
  <si>
    <t>Mezcla Maicera</t>
  </si>
  <si>
    <t>kg</t>
  </si>
  <si>
    <t>HERBICIDAS</t>
  </si>
  <si>
    <t>Primagram Gold 660 SC</t>
  </si>
  <si>
    <t>Lt.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</si>
  <si>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</si>
  <si>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</si>
  <si>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</si>
  <si>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</si>
  <si>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</si>
  <si>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</si>
  <si>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</si>
  <si>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</si>
  <si>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</si>
  <si>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</si>
  <si>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</si>
  <si>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</si>
  <si>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</si>
  <si>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</si>
  <si>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</si>
  <si>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</si>
  <si>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</si>
  <si>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</si>
  <si>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</si>
  <si>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</si>
  <si>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</si>
  <si>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</si>
  <si>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</si>
  <si>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</si>
  <si>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</si>
  <si>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</si>
  <si>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MAIZ CHOCLO</t>
  </si>
  <si>
    <t>Doñihue</t>
  </si>
  <si>
    <t>Terminal Horticola</t>
  </si>
  <si>
    <t>Paleo de acequias</t>
  </si>
  <si>
    <t>Agosto</t>
  </si>
  <si>
    <t>Julio-Agosto</t>
  </si>
  <si>
    <t>Riego</t>
  </si>
  <si>
    <t>Limpia con cultivadora</t>
  </si>
  <si>
    <t>Aplicación de Fertilizantes</t>
  </si>
  <si>
    <t>Septiembre</t>
  </si>
  <si>
    <t>Ventilacion tunel</t>
  </si>
  <si>
    <t>septiembre-Octubre</t>
  </si>
  <si>
    <t>Cosecha</t>
  </si>
  <si>
    <t>Diciembre</t>
  </si>
  <si>
    <t>Retiro de mulch al final del cultivo</t>
  </si>
  <si>
    <t>Diciembre-Enero</t>
  </si>
  <si>
    <t>Aporca</t>
  </si>
  <si>
    <t>Rastraje</t>
  </si>
  <si>
    <t>Mayo-Julio</t>
  </si>
  <si>
    <t>Melgadura</t>
  </si>
  <si>
    <t>Asequidura</t>
  </si>
  <si>
    <t>cosecha</t>
  </si>
  <si>
    <t>Junio</t>
  </si>
  <si>
    <t>Octubre</t>
  </si>
  <si>
    <t>Atrazina 500 SC</t>
  </si>
  <si>
    <t>Politileno</t>
  </si>
  <si>
    <t>Flete</t>
  </si>
  <si>
    <t>Rollo 2000 mts</t>
  </si>
  <si>
    <t xml:space="preserve">Unidad </t>
  </si>
  <si>
    <t>Ingreso a la feria</t>
  </si>
  <si>
    <t>RENDIMIENTO (unidad/Há.)</t>
  </si>
  <si>
    <t>engeo</t>
  </si>
  <si>
    <t>vertimec</t>
  </si>
  <si>
    <t xml:space="preserve">Biotron </t>
  </si>
  <si>
    <t>septiembre-Noviembre</t>
  </si>
  <si>
    <t>Pamela</t>
  </si>
  <si>
    <t>Keep</t>
  </si>
  <si>
    <t>LT</t>
  </si>
  <si>
    <t>15 diciembre</t>
  </si>
  <si>
    <t>5 Diciembre</t>
  </si>
  <si>
    <t>Heladas - sequia- exceso de lluvia - robo</t>
  </si>
  <si>
    <t>Instalación y Retiro de Tunel</t>
  </si>
  <si>
    <t>ESCENARIOS COSTO UNITARIO  ($/kg)</t>
  </si>
  <si>
    <t>Rendimiento (unidades/Ha)</t>
  </si>
  <si>
    <t xml:space="preserve">Costo unitario ($/unidades) </t>
  </si>
  <si>
    <t>Aplicación de herbicida e insecticida</t>
  </si>
  <si>
    <t>Retiro de planta bajo mulch</t>
  </si>
  <si>
    <t>Instalación de mulch</t>
  </si>
  <si>
    <t>Recolección y acopio</t>
  </si>
  <si>
    <t>Plantación y fertilización</t>
  </si>
  <si>
    <t>Instalación Mulch</t>
  </si>
  <si>
    <t>Plantines</t>
  </si>
  <si>
    <t xml:space="preserve">unidad  </t>
  </si>
  <si>
    <t xml:space="preserve"> </t>
  </si>
  <si>
    <t>septiembre-octubre</t>
  </si>
  <si>
    <t xml:space="preserve">Septiembre </t>
  </si>
  <si>
    <t xml:space="preserve"> Agosto</t>
  </si>
  <si>
    <t xml:space="preserve">Diciembre </t>
  </si>
  <si>
    <t>3. Precio esperado por ventas corresponde a precio en feria mayorista Baquedano y feria Lo Valledor.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</si>
  <si>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</si>
  <si>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</si>
  <si>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Medio-Alto</t>
  </si>
  <si>
    <t>PRECIO ESPERADO ponderado ($/unidad)</t>
  </si>
  <si>
    <t>7. Precio maximo 450, minimo 150,  Precio ponderado $274; a diciembre 2021 (Odepa, 2022).-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</si>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</sst>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</numFmts>
  <fonts count="14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4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167" fontId="1" fillId="0" borderId="16" applyFont="0" applyFill="0" applyBorder="0" applyAlignment="0" applyProtection="0"/>
  </cellStyleXfs>
  <cellXfs count="168">
    <xf numFmtId="0" fontId="0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49" fontId="3" fillId="3" borderId="47" xfId="0" applyNumberFormat="1" applyFont="1" applyFill="1" applyBorder="1" applyAlignment="1">
      <alignment vertical="center" wrapText="1"/>
    </xf>
    <xf numFmtId="49" fontId="2" fillId="2" borderId="38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/>
    </xf>
    <xf numFmtId="49" fontId="2" fillId="2" borderId="37" xfId="0" applyNumberFormat="1" applyFont="1" applyFill="1" applyBorder="1" applyAlignment="1">
      <alignment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right" wrapText="1"/>
    </xf>
    <xf numFmtId="49" fontId="2" fillId="2" borderId="37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>
      <alignment horizontal="right"/>
    </xf>
    <xf numFmtId="14" fontId="2" fillId="2" borderId="37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wrapText="1"/>
    </xf>
    <xf numFmtId="14" fontId="2" fillId="2" borderId="4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/>
    <xf numFmtId="49" fontId="3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wrapText="1"/>
    </xf>
    <xf numFmtId="49" fontId="2" fillId="2" borderId="38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center" wrapText="1"/>
    </xf>
    <xf numFmtId="3" fontId="2" fillId="2" borderId="38" xfId="0" applyNumberFormat="1" applyFont="1" applyFill="1" applyBorder="1" applyAlignment="1">
      <alignment horizontal="right" wrapText="1"/>
    </xf>
    <xf numFmtId="49" fontId="2" fillId="2" borderId="37" xfId="0" applyNumberFormat="1" applyFont="1" applyFill="1" applyBorder="1" applyAlignment="1">
      <alignment wrapText="1"/>
    </xf>
    <xf numFmtId="0" fontId="2" fillId="2" borderId="37" xfId="0" applyNumberFormat="1" applyFont="1" applyFill="1" applyBorder="1" applyAlignment="1">
      <alignment horizontal="center" wrapText="1"/>
    </xf>
    <xf numFmtId="49" fontId="2" fillId="2" borderId="37" xfId="0" applyNumberFormat="1" applyFont="1" applyFill="1" applyBorder="1" applyAlignment="1">
      <alignment horizontal="center" wrapText="1"/>
    </xf>
    <xf numFmtId="3" fontId="2" fillId="2" borderId="37" xfId="0" applyNumberFormat="1" applyFont="1" applyFill="1" applyBorder="1" applyAlignment="1">
      <alignment horizontal="right" wrapText="1"/>
    </xf>
    <xf numFmtId="0" fontId="2" fillId="0" borderId="37" xfId="0" applyNumberFormat="1" applyFont="1" applyBorder="1" applyAlignment="1"/>
    <xf numFmtId="0" fontId="2" fillId="0" borderId="37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/>
    </xf>
    <xf numFmtId="49" fontId="4" fillId="3" borderId="39" xfId="0" applyNumberFormat="1" applyFont="1" applyFill="1" applyBorder="1" applyAlignment="1">
      <alignment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3" fontId="4" fillId="3" borderId="39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40" xfId="0" applyNumberFormat="1" applyFont="1" applyFill="1" applyBorder="1" applyAlignment="1">
      <alignment horizontal="center" vertical="center"/>
    </xf>
    <xf numFmtId="49" fontId="3" fillId="3" borderId="4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7" xfId="1" applyNumberFormat="1" applyFont="1" applyFill="1" applyBorder="1" applyAlignment="1">
      <alignment vertical="center"/>
    </xf>
    <xf numFmtId="49" fontId="4" fillId="3" borderId="41" xfId="0" applyNumberFormat="1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vertical="center"/>
    </xf>
    <xf numFmtId="3" fontId="4" fillId="3" borderId="41" xfId="0" applyNumberFormat="1" applyFont="1" applyFill="1" applyBorder="1" applyAlignment="1">
      <alignment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3" fontId="2" fillId="2" borderId="14" xfId="0" applyNumberFormat="1" applyFont="1" applyFill="1" applyBorder="1" applyAlignment="1"/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/>
    <xf numFmtId="49" fontId="6" fillId="2" borderId="4" xfId="0" applyNumberFormat="1" applyFont="1" applyFill="1" applyBorder="1" applyAlignme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16" xfId="0" applyNumberFormat="1" applyFont="1" applyBorder="1" applyAlignment="1"/>
    <xf numFmtId="49" fontId="2" fillId="2" borderId="15" xfId="0" applyNumberFormat="1" applyFont="1" applyFill="1" applyBorder="1" applyAlignment="1"/>
    <xf numFmtId="49" fontId="2" fillId="2" borderId="15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/>
    <xf numFmtId="3" fontId="2" fillId="2" borderId="38" xfId="0" applyNumberFormat="1" applyFont="1" applyFill="1" applyBorder="1" applyAlignment="1">
      <alignment horizontal="center"/>
    </xf>
    <xf numFmtId="3" fontId="2" fillId="2" borderId="38" xfId="0" applyNumberFormat="1" applyFont="1" applyFill="1" applyBorder="1" applyAlignment="1"/>
    <xf numFmtId="3" fontId="2" fillId="2" borderId="37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3" fontId="2" fillId="2" borderId="18" xfId="0" applyNumberFormat="1" applyFont="1" applyFill="1" applyBorder="1" applyAlignment="1"/>
    <xf numFmtId="49" fontId="3" fillId="5" borderId="19" xfId="0" applyNumberFormat="1" applyFont="1" applyFill="1" applyBorder="1" applyAlignment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49" fontId="3" fillId="3" borderId="22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9" fontId="3" fillId="5" borderId="22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49" fontId="3" fillId="5" borderId="24" xfId="0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165" fontId="3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6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 applyAlignment="1"/>
    <xf numFmtId="0" fontId="2" fillId="9" borderId="36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6" xfId="0" applyFont="1" applyFill="1" applyBorder="1" applyAlignment="1"/>
    <xf numFmtId="49" fontId="6" fillId="8" borderId="27" xfId="0" applyNumberFormat="1" applyFont="1" applyFill="1" applyBorder="1" applyAlignment="1">
      <alignment vertical="center"/>
    </xf>
    <xf numFmtId="49" fontId="6" fillId="8" borderId="17" xfId="0" applyNumberFormat="1" applyFont="1" applyFill="1" applyBorder="1" applyAlignment="1">
      <alignment horizontal="right" vertical="center"/>
    </xf>
    <xf numFmtId="49" fontId="2" fillId="8" borderId="28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 vertical="center"/>
    </xf>
    <xf numFmtId="9" fontId="2" fillId="2" borderId="30" xfId="0" applyNumberFormat="1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vertical="center"/>
    </xf>
    <xf numFmtId="49" fontId="6" fillId="8" borderId="31" xfId="0" applyNumberFormat="1" applyFont="1" applyFill="1" applyBorder="1" applyAlignment="1">
      <alignment vertical="center"/>
    </xf>
    <xf numFmtId="166" fontId="6" fillId="8" borderId="32" xfId="0" applyNumberFormat="1" applyFont="1" applyFill="1" applyBorder="1" applyAlignment="1">
      <alignment horizontal="right" vertical="center"/>
    </xf>
    <xf numFmtId="9" fontId="6" fillId="8" borderId="33" xfId="0" applyNumberFormat="1" applyFont="1" applyFill="1" applyBorder="1" applyAlignment="1">
      <alignment horizontal="center" vertical="center"/>
    </xf>
    <xf numFmtId="49" fontId="6" fillId="10" borderId="52" xfId="0" applyNumberFormat="1" applyFont="1" applyFill="1" applyBorder="1" applyAlignment="1">
      <alignment vertical="center"/>
    </xf>
    <xf numFmtId="49" fontId="6" fillId="10" borderId="31" xfId="0" applyNumberFormat="1" applyFont="1" applyFill="1" applyBorder="1" applyAlignment="1">
      <alignment vertical="center"/>
    </xf>
    <xf numFmtId="166" fontId="6" fillId="10" borderId="32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3" fontId="2" fillId="2" borderId="37" xfId="0" applyNumberFormat="1" applyFont="1" applyFill="1" applyBorder="1" applyAlignment="1"/>
    <xf numFmtId="41" fontId="6" fillId="10" borderId="53" xfId="2" applyFont="1" applyFill="1" applyBorder="1" applyAlignment="1">
      <alignment vertical="center"/>
    </xf>
    <xf numFmtId="41" fontId="6" fillId="10" borderId="54" xfId="2" applyFont="1" applyFill="1" applyBorder="1" applyAlignment="1">
      <alignment vertical="center"/>
    </xf>
    <xf numFmtId="3" fontId="12" fillId="0" borderId="37" xfId="3" applyNumberFormat="1" applyFont="1" applyFill="1" applyBorder="1" applyAlignment="1" applyProtection="1">
      <alignment horizontal="right" vertical="center"/>
      <protection locked="0"/>
    </xf>
    <xf numFmtId="165" fontId="13" fillId="5" borderId="21" xfId="0" applyNumberFormat="1" applyFont="1" applyFill="1" applyBorder="1" applyAlignment="1">
      <alignment vertical="center"/>
    </xf>
    <xf numFmtId="165" fontId="13" fillId="3" borderId="23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3" fillId="6" borderId="26" xfId="0" applyNumberFormat="1" applyFont="1" applyFill="1" applyBorder="1" applyAlignment="1">
      <alignment vertical="center"/>
    </xf>
    <xf numFmtId="49" fontId="10" fillId="9" borderId="49" xfId="0" applyNumberFormat="1" applyFont="1" applyFill="1" applyBorder="1" applyAlignment="1">
      <alignment horizontal="center" vertical="center"/>
    </xf>
    <xf numFmtId="49" fontId="10" fillId="9" borderId="50" xfId="0" applyNumberFormat="1" applyFont="1" applyFill="1" applyBorder="1" applyAlignment="1">
      <alignment horizontal="center" vertical="center"/>
    </xf>
    <xf numFmtId="49" fontId="10" fillId="9" borderId="51" xfId="0" applyNumberFormat="1" applyFont="1" applyFill="1" applyBorder="1" applyAlignment="1">
      <alignment horizontal="center" vertical="center"/>
    </xf>
    <xf numFmtId="49" fontId="9" fillId="9" borderId="34" xfId="0" applyNumberFormat="1" applyFont="1" applyFill="1" applyBorder="1" applyAlignment="1">
      <alignment vertical="center"/>
    </xf>
    <xf numFmtId="0" fontId="6" fillId="9" borderId="35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4" fillId="3" borderId="4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</cellXfs>
  <cellStyles count="4">
    <cellStyle name="Millares" xfId="1" builtinId="3"/>
    <cellStyle name="Millares [0]" xfId="2" builtinId="6"/>
    <cellStyle name="Millares 8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6</xdr:col>
      <xdr:colOff>1555683</xdr:colOff>
      <xdr:row>7</xdr:row>
      <xdr:rowOff>73090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489758" cy="133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107"/>
  <sheetViews>
    <sheetView showGridLines="0" tabSelected="1" zoomScale="120" zoomScaleNormal="120" workbookViewId="0">
      <selection activeCell="C13" sqref="C13"/>
    </sheetView>
  </sheetViews>
  <sheetFormatPr baseColWidth="10" defaultColWidth="10.85546875" defaultRowHeight="11.25" customHeight="1" x14ac:dyDescent="0.25"/>
  <cols>
    <col min="1" max="1" width="4.5703125" style="5" customWidth="1"/>
    <col min="2" max="2" width="27.28515625" style="4" customWidth="1"/>
    <col min="3" max="3" width="19.42578125" style="143" customWidth="1"/>
    <col min="4" max="4" width="14.140625" style="144" bestFit="1" customWidth="1"/>
    <col min="5" max="5" width="17.140625" style="144" customWidth="1"/>
    <col min="6" max="6" width="11" style="4" customWidth="1"/>
    <col min="7" max="7" width="23.85546875" style="4" customWidth="1"/>
    <col min="8" max="255" width="10.85546875" style="4" customWidth="1"/>
    <col min="256" max="16384" width="10.85546875" style="5"/>
  </cols>
  <sheetData>
    <row r="1" spans="2:7" ht="15" customHeight="1" x14ac:dyDescent="0.25">
      <c r="B1" s="1"/>
      <c r="C1" s="2"/>
      <c r="D1" s="3"/>
      <c r="E1" s="3"/>
      <c r="F1" s="1"/>
      <c r="G1" s="1"/>
    </row>
    <row r="2" spans="2:7" ht="15" customHeight="1" x14ac:dyDescent="0.25">
      <c r="B2" s="1"/>
      <c r="C2" s="2"/>
      <c r="D2" s="3"/>
      <c r="E2" s="3"/>
      <c r="F2" s="1"/>
      <c r="G2" s="1"/>
    </row>
    <row r="3" spans="2:7" ht="15" customHeight="1" x14ac:dyDescent="0.25">
      <c r="B3" s="1"/>
      <c r="C3" s="2"/>
      <c r="D3" s="3"/>
      <c r="E3" s="3"/>
      <c r="F3" s="1"/>
      <c r="G3" s="1"/>
    </row>
    <row r="4" spans="2:7" ht="15" customHeight="1" x14ac:dyDescent="0.25">
      <c r="B4" s="1"/>
      <c r="C4" s="2"/>
      <c r="D4" s="3"/>
      <c r="E4" s="3"/>
      <c r="F4" s="1"/>
      <c r="G4" s="1"/>
    </row>
    <row r="5" spans="2:7" ht="15" customHeight="1" x14ac:dyDescent="0.25">
      <c r="B5" s="1"/>
      <c r="C5" s="2"/>
      <c r="D5" s="3"/>
      <c r="E5" s="3"/>
      <c r="F5" s="1"/>
      <c r="G5" s="1"/>
    </row>
    <row r="6" spans="2:7" ht="15" customHeight="1" x14ac:dyDescent="0.25">
      <c r="B6" s="1"/>
      <c r="C6" s="2"/>
      <c r="D6" s="3"/>
      <c r="E6" s="3"/>
      <c r="F6" s="1"/>
      <c r="G6" s="1"/>
    </row>
    <row r="7" spans="2:7" ht="15" customHeight="1" x14ac:dyDescent="0.25">
      <c r="B7" s="1"/>
      <c r="C7" s="2"/>
      <c r="D7" s="3"/>
      <c r="E7" s="3"/>
      <c r="F7" s="1"/>
      <c r="G7" s="1"/>
    </row>
    <row r="8" spans="2:7" ht="15" customHeight="1" x14ac:dyDescent="0.25">
      <c r="B8" s="6"/>
      <c r="C8" s="7"/>
      <c r="D8" s="3"/>
      <c r="E8" s="8"/>
      <c r="F8" s="9"/>
      <c r="G8" s="9"/>
    </row>
    <row r="9" spans="2:7" ht="12" customHeight="1" x14ac:dyDescent="0.25">
      <c r="B9" s="10" t="s">
        <v>0</v>
      </c>
      <c r="C9" s="11" t="s">
        <v>70</v>
      </c>
      <c r="D9" s="12"/>
      <c r="E9" s="160" t="s">
        <v>100</v>
      </c>
      <c r="F9" s="161"/>
      <c r="G9" s="13">
        <v>30000</v>
      </c>
    </row>
    <row r="10" spans="2:7" ht="12.75" x14ac:dyDescent="0.25">
      <c r="B10" s="14" t="s">
        <v>1</v>
      </c>
      <c r="C10" s="15" t="s">
        <v>105</v>
      </c>
      <c r="D10" s="16"/>
      <c r="E10" s="158" t="s">
        <v>2</v>
      </c>
      <c r="F10" s="159"/>
      <c r="G10" s="17" t="s">
        <v>108</v>
      </c>
    </row>
    <row r="11" spans="2:7" ht="12.75" x14ac:dyDescent="0.25">
      <c r="B11" s="14" t="s">
        <v>3</v>
      </c>
      <c r="C11" s="18" t="s">
        <v>131</v>
      </c>
      <c r="D11" s="16"/>
      <c r="E11" s="158" t="s">
        <v>132</v>
      </c>
      <c r="F11" s="159"/>
      <c r="G11" s="19">
        <v>274</v>
      </c>
    </row>
    <row r="12" spans="2:7" ht="11.25" customHeight="1" x14ac:dyDescent="0.25">
      <c r="B12" s="14" t="s">
        <v>4</v>
      </c>
      <c r="C12" s="15" t="s">
        <v>5</v>
      </c>
      <c r="D12" s="16"/>
      <c r="E12" s="166" t="s">
        <v>6</v>
      </c>
      <c r="F12" s="167"/>
      <c r="G12" s="20">
        <f>(G9*G11)</f>
        <v>8220000</v>
      </c>
    </row>
    <row r="13" spans="2:7" ht="11.25" customHeight="1" x14ac:dyDescent="0.25">
      <c r="B13" s="14" t="s">
        <v>7</v>
      </c>
      <c r="C13" s="18" t="s">
        <v>71</v>
      </c>
      <c r="D13" s="16"/>
      <c r="E13" s="158" t="s">
        <v>8</v>
      </c>
      <c r="F13" s="159"/>
      <c r="G13" s="21" t="s">
        <v>72</v>
      </c>
    </row>
    <row r="14" spans="2:7" ht="12.75" x14ac:dyDescent="0.25">
      <c r="B14" s="14" t="s">
        <v>9</v>
      </c>
      <c r="C14" s="18" t="s">
        <v>134</v>
      </c>
      <c r="D14" s="16"/>
      <c r="E14" s="158" t="s">
        <v>10</v>
      </c>
      <c r="F14" s="159"/>
      <c r="G14" s="17" t="s">
        <v>109</v>
      </c>
    </row>
    <row r="15" spans="2:7" ht="26.25" customHeight="1" x14ac:dyDescent="0.25">
      <c r="B15" s="14" t="s">
        <v>11</v>
      </c>
      <c r="C15" s="22" t="s">
        <v>92</v>
      </c>
      <c r="D15" s="16"/>
      <c r="E15" s="162" t="s">
        <v>12</v>
      </c>
      <c r="F15" s="163"/>
      <c r="G15" s="17" t="s">
        <v>110</v>
      </c>
    </row>
    <row r="16" spans="2:7" ht="12" customHeight="1" x14ac:dyDescent="0.25">
      <c r="B16" s="23"/>
      <c r="C16" s="24"/>
      <c r="D16" s="8"/>
      <c r="E16" s="25"/>
      <c r="F16" s="26"/>
      <c r="G16" s="27"/>
    </row>
    <row r="17" spans="2:7" ht="12" customHeight="1" x14ac:dyDescent="0.25">
      <c r="B17" s="164" t="s">
        <v>13</v>
      </c>
      <c r="C17" s="165"/>
      <c r="D17" s="165"/>
      <c r="E17" s="165"/>
      <c r="F17" s="165"/>
      <c r="G17" s="165"/>
    </row>
    <row r="18" spans="2:7" ht="12" customHeight="1" x14ac:dyDescent="0.25">
      <c r="B18" s="28"/>
      <c r="C18" s="29"/>
      <c r="D18" s="30"/>
      <c r="E18" s="30"/>
      <c r="F18" s="31"/>
      <c r="G18" s="31"/>
    </row>
    <row r="19" spans="2:7" ht="12" customHeight="1" x14ac:dyDescent="0.25">
      <c r="B19" s="32" t="s">
        <v>14</v>
      </c>
      <c r="C19" s="33"/>
      <c r="D19" s="7"/>
      <c r="E19" s="7"/>
      <c r="F19" s="34"/>
      <c r="G19" s="34"/>
    </row>
    <row r="20" spans="2:7" ht="24" customHeight="1" x14ac:dyDescent="0.25">
      <c r="B20" s="35" t="s">
        <v>15</v>
      </c>
      <c r="C20" s="35" t="s">
        <v>16</v>
      </c>
      <c r="D20" s="35" t="s">
        <v>17</v>
      </c>
      <c r="E20" s="35" t="s">
        <v>18</v>
      </c>
      <c r="F20" s="35" t="s">
        <v>19</v>
      </c>
      <c r="G20" s="35" t="s">
        <v>20</v>
      </c>
    </row>
    <row r="21" spans="2:7" ht="12.75" customHeight="1" x14ac:dyDescent="0.25">
      <c r="B21" s="36" t="s">
        <v>73</v>
      </c>
      <c r="C21" s="37" t="s">
        <v>21</v>
      </c>
      <c r="D21" s="38">
        <v>4</v>
      </c>
      <c r="E21" s="39" t="s">
        <v>74</v>
      </c>
      <c r="F21" s="20">
        <v>25000</v>
      </c>
      <c r="G21" s="20">
        <f>(D21*F21)</f>
        <v>100000</v>
      </c>
    </row>
    <row r="22" spans="2:7" ht="12.75" x14ac:dyDescent="0.25">
      <c r="B22" s="36" t="s">
        <v>119</v>
      </c>
      <c r="C22" s="37" t="s">
        <v>21</v>
      </c>
      <c r="D22" s="38">
        <v>4</v>
      </c>
      <c r="E22" s="39" t="s">
        <v>75</v>
      </c>
      <c r="F22" s="20">
        <v>25000</v>
      </c>
      <c r="G22" s="20">
        <f>(D22*F22)</f>
        <v>100000</v>
      </c>
    </row>
    <row r="23" spans="2:7" ht="12.75" x14ac:dyDescent="0.25">
      <c r="B23" s="40" t="s">
        <v>117</v>
      </c>
      <c r="C23" s="41" t="s">
        <v>21</v>
      </c>
      <c r="D23" s="42">
        <v>4</v>
      </c>
      <c r="E23" s="43" t="s">
        <v>75</v>
      </c>
      <c r="F23" s="20">
        <v>25000</v>
      </c>
      <c r="G23" s="44">
        <f>(D23*F23)</f>
        <v>100000</v>
      </c>
    </row>
    <row r="24" spans="2:7" ht="12.75" x14ac:dyDescent="0.25">
      <c r="B24" s="45" t="s">
        <v>76</v>
      </c>
      <c r="C24" s="41" t="s">
        <v>21</v>
      </c>
      <c r="D24" s="46">
        <v>10</v>
      </c>
      <c r="E24" s="47" t="s">
        <v>104</v>
      </c>
      <c r="F24" s="20">
        <v>25000</v>
      </c>
      <c r="G24" s="48">
        <f>(D24*F24)</f>
        <v>250000</v>
      </c>
    </row>
    <row r="25" spans="2:7" ht="12.75" x14ac:dyDescent="0.25">
      <c r="B25" s="45" t="s">
        <v>78</v>
      </c>
      <c r="C25" s="41" t="s">
        <v>21</v>
      </c>
      <c r="D25" s="46">
        <v>4</v>
      </c>
      <c r="E25" s="47" t="s">
        <v>79</v>
      </c>
      <c r="F25" s="20">
        <v>25000</v>
      </c>
      <c r="G25" s="48">
        <f t="shared" ref="G25:G31" si="0">(D25*F25)</f>
        <v>100000</v>
      </c>
    </row>
    <row r="26" spans="2:7" ht="12.75" x14ac:dyDescent="0.25">
      <c r="B26" s="45" t="s">
        <v>115</v>
      </c>
      <c r="C26" s="41" t="s">
        <v>21</v>
      </c>
      <c r="D26" s="46">
        <v>3</v>
      </c>
      <c r="E26" s="47" t="s">
        <v>104</v>
      </c>
      <c r="F26" s="20">
        <v>25000</v>
      </c>
      <c r="G26" s="48">
        <f>(D26*F26)</f>
        <v>75000</v>
      </c>
    </row>
    <row r="27" spans="2:7" ht="12.75" x14ac:dyDescent="0.25">
      <c r="B27" s="45" t="s">
        <v>116</v>
      </c>
      <c r="C27" s="41" t="s">
        <v>21</v>
      </c>
      <c r="D27" s="46">
        <v>6</v>
      </c>
      <c r="E27" s="47" t="s">
        <v>79</v>
      </c>
      <c r="F27" s="20">
        <v>25000</v>
      </c>
      <c r="G27" s="48">
        <f t="shared" si="0"/>
        <v>150000</v>
      </c>
    </row>
    <row r="28" spans="2:7" ht="12.75" x14ac:dyDescent="0.25">
      <c r="B28" s="45" t="s">
        <v>80</v>
      </c>
      <c r="C28" s="41" t="s">
        <v>21</v>
      </c>
      <c r="D28" s="46">
        <v>8</v>
      </c>
      <c r="E28" s="47" t="s">
        <v>79</v>
      </c>
      <c r="F28" s="20">
        <v>25000</v>
      </c>
      <c r="G28" s="48">
        <f t="shared" si="0"/>
        <v>200000</v>
      </c>
    </row>
    <row r="29" spans="2:7" ht="12.75" x14ac:dyDescent="0.25">
      <c r="B29" s="45" t="s">
        <v>111</v>
      </c>
      <c r="C29" s="41" t="s">
        <v>21</v>
      </c>
      <c r="D29" s="46">
        <v>6</v>
      </c>
      <c r="E29" s="47" t="s">
        <v>81</v>
      </c>
      <c r="F29" s="20">
        <v>25000</v>
      </c>
      <c r="G29" s="48">
        <f t="shared" si="0"/>
        <v>150000</v>
      </c>
    </row>
    <row r="30" spans="2:7" ht="12.75" x14ac:dyDescent="0.25">
      <c r="B30" s="45" t="s">
        <v>82</v>
      </c>
      <c r="C30" s="41" t="s">
        <v>21</v>
      </c>
      <c r="D30" s="46">
        <v>28</v>
      </c>
      <c r="E30" s="47" t="s">
        <v>83</v>
      </c>
      <c r="F30" s="20">
        <v>25000</v>
      </c>
      <c r="G30" s="48">
        <f t="shared" si="0"/>
        <v>700000</v>
      </c>
    </row>
    <row r="31" spans="2:7" ht="11.25" customHeight="1" x14ac:dyDescent="0.25">
      <c r="B31" s="49" t="s">
        <v>84</v>
      </c>
      <c r="C31" s="50" t="s">
        <v>21</v>
      </c>
      <c r="D31" s="51">
        <v>2</v>
      </c>
      <c r="E31" s="51" t="s">
        <v>85</v>
      </c>
      <c r="F31" s="20">
        <v>25000</v>
      </c>
      <c r="G31" s="48">
        <f t="shared" si="0"/>
        <v>50000</v>
      </c>
    </row>
    <row r="32" spans="2:7" ht="12.75" customHeight="1" x14ac:dyDescent="0.25">
      <c r="B32" s="52" t="s">
        <v>22</v>
      </c>
      <c r="C32" s="53"/>
      <c r="D32" s="53"/>
      <c r="E32" s="53"/>
      <c r="F32" s="54"/>
      <c r="G32" s="55">
        <f>SUM(G21:G31)</f>
        <v>1975000</v>
      </c>
    </row>
    <row r="33" spans="2:7" ht="12" customHeight="1" x14ac:dyDescent="0.25">
      <c r="B33" s="28"/>
      <c r="C33" s="29"/>
      <c r="D33" s="30"/>
      <c r="E33" s="30"/>
      <c r="F33" s="56"/>
      <c r="G33" s="56"/>
    </row>
    <row r="34" spans="2:7" ht="12" customHeight="1" x14ac:dyDescent="0.25">
      <c r="B34" s="57" t="s">
        <v>23</v>
      </c>
      <c r="C34" s="58"/>
      <c r="D34" s="59"/>
      <c r="E34" s="59"/>
      <c r="F34" s="60"/>
      <c r="G34" s="60"/>
    </row>
    <row r="35" spans="2:7" ht="24" customHeight="1" x14ac:dyDescent="0.25">
      <c r="B35" s="61" t="s">
        <v>15</v>
      </c>
      <c r="C35" s="62" t="s">
        <v>16</v>
      </c>
      <c r="D35" s="62" t="s">
        <v>17</v>
      </c>
      <c r="E35" s="61" t="s">
        <v>18</v>
      </c>
      <c r="F35" s="62" t="s">
        <v>19</v>
      </c>
      <c r="G35" s="61" t="s">
        <v>20</v>
      </c>
    </row>
    <row r="36" spans="2:7" ht="12" customHeight="1" x14ac:dyDescent="0.25">
      <c r="B36" s="63" t="s">
        <v>120</v>
      </c>
      <c r="C36" s="64" t="s">
        <v>69</v>
      </c>
      <c r="D36" s="64">
        <v>2</v>
      </c>
      <c r="E36" s="64" t="s">
        <v>75</v>
      </c>
      <c r="F36" s="65">
        <v>30000</v>
      </c>
      <c r="G36" s="65">
        <f>(D36*F36)</f>
        <v>60000</v>
      </c>
    </row>
    <row r="37" spans="2:7" ht="12" customHeight="1" x14ac:dyDescent="0.25">
      <c r="B37" s="63" t="s">
        <v>89</v>
      </c>
      <c r="C37" s="64" t="s">
        <v>69</v>
      </c>
      <c r="D37" s="64">
        <v>1</v>
      </c>
      <c r="E37" s="64" t="s">
        <v>75</v>
      </c>
      <c r="F37" s="65">
        <v>30000</v>
      </c>
      <c r="G37" s="65">
        <f>(D37*F37)</f>
        <v>30000</v>
      </c>
    </row>
    <row r="38" spans="2:7" ht="12" customHeight="1" x14ac:dyDescent="0.25">
      <c r="B38" s="63" t="s">
        <v>86</v>
      </c>
      <c r="C38" s="64" t="s">
        <v>69</v>
      </c>
      <c r="D38" s="64">
        <v>2</v>
      </c>
      <c r="E38" s="64" t="s">
        <v>79</v>
      </c>
      <c r="F38" s="65">
        <v>30000</v>
      </c>
      <c r="G38" s="65">
        <f>(D38*F38)</f>
        <v>60000</v>
      </c>
    </row>
    <row r="39" spans="2:7" ht="12" customHeight="1" x14ac:dyDescent="0.25">
      <c r="B39" s="63" t="s">
        <v>77</v>
      </c>
      <c r="C39" s="64" t="s">
        <v>69</v>
      </c>
      <c r="D39" s="64">
        <v>2</v>
      </c>
      <c r="E39" s="64" t="s">
        <v>79</v>
      </c>
      <c r="F39" s="65">
        <v>30000</v>
      </c>
      <c r="G39" s="65">
        <f>(D39*F39)</f>
        <v>60000</v>
      </c>
    </row>
    <row r="40" spans="2:7" ht="12" customHeight="1" x14ac:dyDescent="0.25">
      <c r="B40" s="66" t="s">
        <v>24</v>
      </c>
      <c r="C40" s="67"/>
      <c r="D40" s="67"/>
      <c r="E40" s="67"/>
      <c r="F40" s="68"/>
      <c r="G40" s="69">
        <f>SUM(G36:G39)</f>
        <v>210000</v>
      </c>
    </row>
    <row r="41" spans="2:7" ht="12" customHeight="1" x14ac:dyDescent="0.25">
      <c r="B41" s="70"/>
      <c r="C41" s="71"/>
      <c r="D41" s="72"/>
      <c r="E41" s="72"/>
      <c r="F41" s="73"/>
      <c r="G41" s="73"/>
    </row>
    <row r="42" spans="2:7" ht="12" customHeight="1" x14ac:dyDescent="0.25">
      <c r="B42" s="57" t="s">
        <v>25</v>
      </c>
      <c r="C42" s="58"/>
      <c r="D42" s="59"/>
      <c r="E42" s="59"/>
      <c r="F42" s="60"/>
      <c r="G42" s="60"/>
    </row>
    <row r="43" spans="2:7" ht="24" customHeight="1" x14ac:dyDescent="0.25">
      <c r="B43" s="74" t="s">
        <v>15</v>
      </c>
      <c r="C43" s="74" t="s">
        <v>16</v>
      </c>
      <c r="D43" s="74" t="s">
        <v>17</v>
      </c>
      <c r="E43" s="74" t="s">
        <v>18</v>
      </c>
      <c r="F43" s="75" t="s">
        <v>19</v>
      </c>
      <c r="G43" s="74" t="s">
        <v>20</v>
      </c>
    </row>
    <row r="44" spans="2:7" ht="12.75" customHeight="1" x14ac:dyDescent="0.25">
      <c r="B44" s="36" t="s">
        <v>28</v>
      </c>
      <c r="C44" s="37" t="s">
        <v>26</v>
      </c>
      <c r="D44" s="38">
        <v>1</v>
      </c>
      <c r="E44" s="39" t="s">
        <v>27</v>
      </c>
      <c r="F44" s="20">
        <v>90000</v>
      </c>
      <c r="G44" s="20">
        <f t="shared" ref="G44:G48" si="1">(D44*F44)</f>
        <v>90000</v>
      </c>
    </row>
    <row r="45" spans="2:7" ht="12.75" customHeight="1" x14ac:dyDescent="0.25">
      <c r="B45" s="36" t="s">
        <v>87</v>
      </c>
      <c r="C45" s="37" t="s">
        <v>26</v>
      </c>
      <c r="D45" s="38">
        <v>4</v>
      </c>
      <c r="E45" s="39" t="s">
        <v>88</v>
      </c>
      <c r="F45" s="20">
        <v>35000</v>
      </c>
      <c r="G45" s="20">
        <f t="shared" si="1"/>
        <v>140000</v>
      </c>
    </row>
    <row r="46" spans="2:7" ht="12.75" customHeight="1" x14ac:dyDescent="0.25">
      <c r="B46" s="36" t="s">
        <v>90</v>
      </c>
      <c r="C46" s="37" t="s">
        <v>26</v>
      </c>
      <c r="D46" s="38">
        <v>0.5</v>
      </c>
      <c r="E46" s="39" t="s">
        <v>74</v>
      </c>
      <c r="F46" s="20">
        <v>60000</v>
      </c>
      <c r="G46" s="20">
        <f t="shared" si="1"/>
        <v>30000</v>
      </c>
    </row>
    <row r="47" spans="2:7" ht="12.75" customHeight="1" x14ac:dyDescent="0.25">
      <c r="B47" s="36" t="s">
        <v>118</v>
      </c>
      <c r="C47" s="37" t="s">
        <v>26</v>
      </c>
      <c r="D47" s="38">
        <v>1</v>
      </c>
      <c r="E47" s="39" t="s">
        <v>127</v>
      </c>
      <c r="F47" s="20">
        <v>60000</v>
      </c>
      <c r="G47" s="20">
        <f t="shared" si="1"/>
        <v>60000</v>
      </c>
    </row>
    <row r="48" spans="2:7" ht="12.75" customHeight="1" x14ac:dyDescent="0.25">
      <c r="B48" s="36" t="s">
        <v>91</v>
      </c>
      <c r="C48" s="37" t="s">
        <v>26</v>
      </c>
      <c r="D48" s="38">
        <v>4.8</v>
      </c>
      <c r="E48" s="39" t="s">
        <v>127</v>
      </c>
      <c r="F48" s="20">
        <v>60000</v>
      </c>
      <c r="G48" s="20">
        <f t="shared" si="1"/>
        <v>288000</v>
      </c>
    </row>
    <row r="49" spans="2:12" ht="12.75" x14ac:dyDescent="0.25">
      <c r="B49" s="76" t="s">
        <v>30</v>
      </c>
      <c r="C49" s="77"/>
      <c r="D49" s="77"/>
      <c r="E49" s="77"/>
      <c r="F49" s="78"/>
      <c r="G49" s="79">
        <f>SUM(G44:G48)</f>
        <v>608000</v>
      </c>
    </row>
    <row r="50" spans="2:12" ht="12.75" x14ac:dyDescent="0.25">
      <c r="B50" s="70"/>
      <c r="C50" s="71"/>
      <c r="D50" s="72"/>
      <c r="E50" s="72"/>
      <c r="F50" s="73"/>
      <c r="G50" s="73"/>
    </row>
    <row r="51" spans="2:12" ht="12.75" x14ac:dyDescent="0.25">
      <c r="B51" s="57" t="s">
        <v>31</v>
      </c>
      <c r="C51" s="58"/>
      <c r="D51" s="59"/>
      <c r="E51" s="59"/>
      <c r="F51" s="60"/>
      <c r="G51" s="60"/>
    </row>
    <row r="52" spans="2:12" ht="12.75" customHeight="1" x14ac:dyDescent="0.25">
      <c r="B52" s="75" t="s">
        <v>32</v>
      </c>
      <c r="C52" s="75" t="s">
        <v>33</v>
      </c>
      <c r="D52" s="75" t="s">
        <v>34</v>
      </c>
      <c r="E52" s="75" t="s">
        <v>18</v>
      </c>
      <c r="F52" s="75" t="s">
        <v>19</v>
      </c>
      <c r="G52" s="75" t="s">
        <v>20</v>
      </c>
    </row>
    <row r="53" spans="2:12" ht="12.75" customHeight="1" x14ac:dyDescent="0.25">
      <c r="B53" s="80" t="s">
        <v>35</v>
      </c>
      <c r="C53" s="81"/>
      <c r="D53" s="81"/>
      <c r="E53" s="81"/>
      <c r="F53" s="82"/>
      <c r="G53" s="82"/>
    </row>
    <row r="54" spans="2:12" ht="12.75" customHeight="1" x14ac:dyDescent="0.25">
      <c r="B54" s="83" t="s">
        <v>121</v>
      </c>
      <c r="C54" s="84" t="s">
        <v>122</v>
      </c>
      <c r="D54" s="85">
        <v>30000</v>
      </c>
      <c r="E54" s="86" t="s">
        <v>92</v>
      </c>
      <c r="F54" s="87">
        <v>22</v>
      </c>
      <c r="G54" s="87">
        <f>(D54*F54)</f>
        <v>660000</v>
      </c>
      <c r="L54" s="4" t="s">
        <v>123</v>
      </c>
    </row>
    <row r="55" spans="2:12" ht="12.75" x14ac:dyDescent="0.25">
      <c r="B55" s="88" t="s">
        <v>36</v>
      </c>
      <c r="C55" s="89"/>
      <c r="D55" s="90"/>
      <c r="E55" s="90"/>
      <c r="F55" s="87"/>
      <c r="G55" s="87"/>
    </row>
    <row r="56" spans="2:12" ht="12.75" customHeight="1" x14ac:dyDescent="0.25">
      <c r="B56" s="83" t="s">
        <v>37</v>
      </c>
      <c r="C56" s="84" t="s">
        <v>38</v>
      </c>
      <c r="D56" s="85">
        <v>500</v>
      </c>
      <c r="E56" s="86" t="s">
        <v>93</v>
      </c>
      <c r="F56" s="148">
        <v>1500</v>
      </c>
      <c r="G56" s="87">
        <f>(D56*F56)</f>
        <v>750000</v>
      </c>
    </row>
    <row r="57" spans="2:12" ht="12.75" customHeight="1" x14ac:dyDescent="0.25">
      <c r="B57" s="83" t="s">
        <v>39</v>
      </c>
      <c r="C57" s="84" t="s">
        <v>40</v>
      </c>
      <c r="D57" s="85">
        <v>500</v>
      </c>
      <c r="E57" s="86" t="s">
        <v>74</v>
      </c>
      <c r="F57" s="87">
        <v>1400</v>
      </c>
      <c r="G57" s="87">
        <f>(D57*F57)</f>
        <v>700000</v>
      </c>
    </row>
    <row r="58" spans="2:12" ht="12.75" customHeight="1" x14ac:dyDescent="0.25">
      <c r="B58" s="83" t="s">
        <v>103</v>
      </c>
      <c r="C58" s="84" t="s">
        <v>43</v>
      </c>
      <c r="D58" s="85">
        <v>1</v>
      </c>
      <c r="E58" s="86" t="s">
        <v>124</v>
      </c>
      <c r="F58" s="87">
        <v>10740</v>
      </c>
      <c r="G58" s="87">
        <f>(D58*F58)</f>
        <v>10740</v>
      </c>
    </row>
    <row r="59" spans="2:12" ht="12" customHeight="1" x14ac:dyDescent="0.25">
      <c r="B59" s="88" t="s">
        <v>41</v>
      </c>
      <c r="C59" s="89"/>
      <c r="D59" s="90"/>
      <c r="E59" s="90"/>
      <c r="F59" s="87"/>
      <c r="G59" s="87"/>
    </row>
    <row r="60" spans="2:12" ht="12" customHeight="1" x14ac:dyDescent="0.25">
      <c r="B60" s="83" t="s">
        <v>42</v>
      </c>
      <c r="C60" s="84" t="s">
        <v>43</v>
      </c>
      <c r="D60" s="85">
        <v>4</v>
      </c>
      <c r="E60" s="86" t="s">
        <v>125</v>
      </c>
      <c r="F60" s="87">
        <v>12500</v>
      </c>
      <c r="G60" s="87">
        <f>(D60*F60)</f>
        <v>50000</v>
      </c>
      <c r="I60" s="4" t="s">
        <v>123</v>
      </c>
    </row>
    <row r="61" spans="2:12" ht="12.75" x14ac:dyDescent="0.25">
      <c r="B61" s="83" t="s">
        <v>94</v>
      </c>
      <c r="C61" s="84" t="s">
        <v>43</v>
      </c>
      <c r="D61" s="85">
        <v>2</v>
      </c>
      <c r="E61" s="86" t="s">
        <v>125</v>
      </c>
      <c r="F61" s="87">
        <v>6800</v>
      </c>
      <c r="G61" s="87">
        <f>(D61*F61)</f>
        <v>13600</v>
      </c>
      <c r="K61" s="91"/>
    </row>
    <row r="62" spans="2:12" ht="12.75" customHeight="1" x14ac:dyDescent="0.25">
      <c r="B62" s="88" t="s">
        <v>44</v>
      </c>
      <c r="C62" s="89"/>
      <c r="D62" s="90"/>
      <c r="E62" s="90"/>
      <c r="F62" s="87"/>
      <c r="G62" s="87"/>
      <c r="K62" s="91"/>
    </row>
    <row r="63" spans="2:12" ht="12.75" customHeight="1" x14ac:dyDescent="0.25">
      <c r="B63" s="92" t="s">
        <v>45</v>
      </c>
      <c r="C63" s="93" t="s">
        <v>43</v>
      </c>
      <c r="D63" s="94">
        <v>4</v>
      </c>
      <c r="E63" s="86" t="s">
        <v>124</v>
      </c>
      <c r="F63" s="95">
        <v>13120</v>
      </c>
      <c r="G63" s="95">
        <f>(D63*F63)</f>
        <v>52480</v>
      </c>
    </row>
    <row r="64" spans="2:12" ht="12.75" customHeight="1" x14ac:dyDescent="0.25">
      <c r="B64" s="83" t="s">
        <v>101</v>
      </c>
      <c r="C64" s="84" t="s">
        <v>43</v>
      </c>
      <c r="D64" s="85">
        <v>0.5</v>
      </c>
      <c r="E64" s="86" t="s">
        <v>124</v>
      </c>
      <c r="F64" s="87">
        <v>104060</v>
      </c>
      <c r="G64" s="87">
        <f t="shared" ref="G64:G66" si="2">(D64*F64)</f>
        <v>52030</v>
      </c>
    </row>
    <row r="65" spans="2:9" ht="12.75" customHeight="1" x14ac:dyDescent="0.25">
      <c r="B65" s="83" t="s">
        <v>102</v>
      </c>
      <c r="C65" s="84" t="s">
        <v>43</v>
      </c>
      <c r="D65" s="85">
        <v>1</v>
      </c>
      <c r="E65" s="86" t="s">
        <v>29</v>
      </c>
      <c r="F65" s="87">
        <v>23790</v>
      </c>
      <c r="G65" s="87">
        <f t="shared" si="2"/>
        <v>23790</v>
      </c>
    </row>
    <row r="66" spans="2:9" ht="12.75" customHeight="1" x14ac:dyDescent="0.25">
      <c r="B66" s="83" t="s">
        <v>106</v>
      </c>
      <c r="C66" s="84" t="s">
        <v>107</v>
      </c>
      <c r="D66" s="85">
        <v>1</v>
      </c>
      <c r="E66" s="86" t="s">
        <v>29</v>
      </c>
      <c r="F66" s="87">
        <v>6500</v>
      </c>
      <c r="G66" s="87">
        <f t="shared" si="2"/>
        <v>6500</v>
      </c>
    </row>
    <row r="67" spans="2:9" ht="12.75" customHeight="1" x14ac:dyDescent="0.25">
      <c r="B67" s="76" t="s">
        <v>46</v>
      </c>
      <c r="C67" s="77"/>
      <c r="D67" s="77"/>
      <c r="E67" s="77"/>
      <c r="F67" s="78"/>
      <c r="G67" s="79">
        <f>SUM(G53:G63)</f>
        <v>2236820</v>
      </c>
    </row>
    <row r="68" spans="2:9" ht="12.75" customHeight="1" x14ac:dyDescent="0.25">
      <c r="B68" s="70"/>
      <c r="C68" s="71"/>
      <c r="D68" s="72"/>
      <c r="E68" s="72"/>
      <c r="F68" s="73"/>
      <c r="G68" s="73"/>
    </row>
    <row r="69" spans="2:9" ht="12.75" customHeight="1" x14ac:dyDescent="0.25">
      <c r="B69" s="57" t="s">
        <v>47</v>
      </c>
      <c r="C69" s="58"/>
      <c r="D69" s="59"/>
      <c r="E69" s="59"/>
      <c r="F69" s="60"/>
      <c r="G69" s="60"/>
    </row>
    <row r="70" spans="2:9" ht="12.75" customHeight="1" x14ac:dyDescent="0.25">
      <c r="B70" s="74" t="s">
        <v>48</v>
      </c>
      <c r="C70" s="75" t="s">
        <v>33</v>
      </c>
      <c r="D70" s="75" t="s">
        <v>34</v>
      </c>
      <c r="E70" s="74" t="s">
        <v>18</v>
      </c>
      <c r="F70" s="75" t="s">
        <v>19</v>
      </c>
      <c r="G70" s="74" t="s">
        <v>20</v>
      </c>
    </row>
    <row r="71" spans="2:9" ht="12.75" customHeight="1" x14ac:dyDescent="0.25">
      <c r="B71" s="40" t="s">
        <v>95</v>
      </c>
      <c r="C71" s="11" t="s">
        <v>97</v>
      </c>
      <c r="D71" s="96">
        <v>6</v>
      </c>
      <c r="E71" s="43" t="s">
        <v>126</v>
      </c>
      <c r="F71" s="97">
        <v>194300</v>
      </c>
      <c r="G71" s="97">
        <f>(D71*F71)</f>
        <v>1165800</v>
      </c>
      <c r="I71" s="4" t="s">
        <v>123</v>
      </c>
    </row>
    <row r="72" spans="2:9" ht="12.75" customHeight="1" x14ac:dyDescent="0.25">
      <c r="B72" s="45" t="s">
        <v>96</v>
      </c>
      <c r="C72" s="18" t="s">
        <v>98</v>
      </c>
      <c r="D72" s="98">
        <v>2</v>
      </c>
      <c r="E72" s="47" t="s">
        <v>83</v>
      </c>
      <c r="F72" s="145">
        <v>200000</v>
      </c>
      <c r="G72" s="99">
        <f>(D72*F72)</f>
        <v>400000</v>
      </c>
    </row>
    <row r="73" spans="2:9" ht="12.75" customHeight="1" x14ac:dyDescent="0.25">
      <c r="B73" s="45" t="s">
        <v>99</v>
      </c>
      <c r="C73" s="18" t="s">
        <v>16</v>
      </c>
      <c r="D73" s="98">
        <v>2</v>
      </c>
      <c r="E73" s="47" t="s">
        <v>83</v>
      </c>
      <c r="F73" s="145">
        <v>40000</v>
      </c>
      <c r="G73" s="100">
        <f>(D73*F73)</f>
        <v>80000</v>
      </c>
    </row>
    <row r="74" spans="2:9" ht="12.75" customHeight="1" x14ac:dyDescent="0.25">
      <c r="B74" s="66" t="s">
        <v>49</v>
      </c>
      <c r="C74" s="67"/>
      <c r="D74" s="67"/>
      <c r="E74" s="67"/>
      <c r="F74" s="68"/>
      <c r="G74" s="69">
        <f>SUM(G71)</f>
        <v>1165800</v>
      </c>
    </row>
    <row r="75" spans="2:9" ht="12.75" customHeight="1" x14ac:dyDescent="0.25">
      <c r="B75" s="101"/>
      <c r="C75" s="102"/>
      <c r="D75" s="103"/>
      <c r="E75" s="103"/>
      <c r="F75" s="104"/>
      <c r="G75" s="104"/>
    </row>
    <row r="76" spans="2:9" ht="12.75" customHeight="1" x14ac:dyDescent="0.25">
      <c r="B76" s="105" t="s">
        <v>50</v>
      </c>
      <c r="C76" s="106"/>
      <c r="D76" s="106"/>
      <c r="E76" s="106"/>
      <c r="F76" s="107"/>
      <c r="G76" s="149">
        <f>G32+G49+G67+G74+G40</f>
        <v>6195620</v>
      </c>
    </row>
    <row r="77" spans="2:9" ht="13.5" customHeight="1" x14ac:dyDescent="0.25">
      <c r="B77" s="108" t="s">
        <v>51</v>
      </c>
      <c r="C77" s="109"/>
      <c r="D77" s="109"/>
      <c r="E77" s="109"/>
      <c r="F77" s="110"/>
      <c r="G77" s="150">
        <f>G76*0.05</f>
        <v>309781</v>
      </c>
    </row>
    <row r="78" spans="2:9" ht="12" customHeight="1" x14ac:dyDescent="0.25">
      <c r="B78" s="111" t="s">
        <v>52</v>
      </c>
      <c r="C78" s="112"/>
      <c r="D78" s="112"/>
      <c r="E78" s="112"/>
      <c r="F78" s="113"/>
      <c r="G78" s="151">
        <f>G77+G76</f>
        <v>6505401</v>
      </c>
    </row>
    <row r="79" spans="2:9" ht="12" customHeight="1" x14ac:dyDescent="0.25">
      <c r="B79" s="108" t="s">
        <v>53</v>
      </c>
      <c r="C79" s="109"/>
      <c r="D79" s="109"/>
      <c r="E79" s="109"/>
      <c r="F79" s="110"/>
      <c r="G79" s="150">
        <f>G12</f>
        <v>8220000</v>
      </c>
    </row>
    <row r="80" spans="2:9" ht="12.75" x14ac:dyDescent="0.25">
      <c r="B80" s="114" t="s">
        <v>54</v>
      </c>
      <c r="C80" s="115"/>
      <c r="D80" s="115"/>
      <c r="E80" s="115"/>
      <c r="F80" s="116"/>
      <c r="G80" s="152">
        <f>G79-G78</f>
        <v>1714599</v>
      </c>
    </row>
    <row r="81" spans="2:7" ht="12.75" customHeight="1" x14ac:dyDescent="0.25">
      <c r="B81" s="117" t="s">
        <v>129</v>
      </c>
      <c r="C81" s="118"/>
      <c r="D81" s="118"/>
      <c r="E81" s="118"/>
      <c r="F81" s="119"/>
      <c r="G81" s="120"/>
    </row>
    <row r="82" spans="2:7" ht="13.5" customHeight="1" x14ac:dyDescent="0.25">
      <c r="B82" s="121"/>
      <c r="C82" s="118"/>
      <c r="D82" s="118"/>
      <c r="E82" s="118"/>
      <c r="F82" s="119"/>
      <c r="G82" s="120"/>
    </row>
    <row r="83" spans="2:7" ht="12" customHeight="1" x14ac:dyDescent="0.25">
      <c r="B83" s="122" t="s">
        <v>130</v>
      </c>
      <c r="C83" s="123"/>
      <c r="D83" s="124"/>
      <c r="E83" s="124"/>
      <c r="F83" s="125"/>
      <c r="G83" s="120"/>
    </row>
    <row r="84" spans="2:7" ht="12" customHeight="1" x14ac:dyDescent="0.25">
      <c r="B84" s="117" t="s">
        <v>55</v>
      </c>
      <c r="C84" s="123"/>
      <c r="D84" s="124"/>
      <c r="E84" s="124"/>
      <c r="F84" s="125"/>
      <c r="G84" s="120"/>
    </row>
    <row r="85" spans="2:7" ht="12" customHeight="1" x14ac:dyDescent="0.25">
      <c r="B85" s="117" t="s">
        <v>56</v>
      </c>
      <c r="C85" s="123"/>
      <c r="D85" s="124"/>
      <c r="E85" s="124"/>
      <c r="F85" s="125"/>
      <c r="G85" s="120"/>
    </row>
    <row r="86" spans="2:7" ht="12" customHeight="1" x14ac:dyDescent="0.25">
      <c r="B86" s="117" t="s">
        <v>128</v>
      </c>
      <c r="C86" s="123"/>
      <c r="D86" s="124"/>
      <c r="E86" s="124"/>
      <c r="F86" s="125"/>
      <c r="G86" s="120"/>
    </row>
    <row r="87" spans="2:7" ht="12" customHeight="1" x14ac:dyDescent="0.25">
      <c r="B87" s="117" t="s">
        <v>57</v>
      </c>
      <c r="C87" s="123"/>
      <c r="D87" s="124"/>
      <c r="E87" s="124"/>
      <c r="F87" s="125"/>
      <c r="G87" s="120"/>
    </row>
    <row r="88" spans="2:7" ht="12" customHeight="1" x14ac:dyDescent="0.25">
      <c r="B88" s="117" t="s">
        <v>58</v>
      </c>
      <c r="C88" s="123"/>
      <c r="D88" s="124"/>
      <c r="E88" s="124"/>
      <c r="F88" s="125"/>
      <c r="G88" s="120"/>
    </row>
    <row r="89" spans="2:7" ht="12" customHeight="1" x14ac:dyDescent="0.25">
      <c r="B89" s="117" t="s">
        <v>59</v>
      </c>
      <c r="C89" s="123"/>
      <c r="D89" s="124"/>
      <c r="E89" s="124"/>
      <c r="F89" s="125"/>
      <c r="G89" s="120"/>
    </row>
    <row r="90" spans="2:7" ht="12" customHeight="1" x14ac:dyDescent="0.25">
      <c r="B90" s="117" t="s">
        <v>133</v>
      </c>
      <c r="C90" s="123"/>
      <c r="D90" s="124"/>
      <c r="E90" s="124"/>
      <c r="F90" s="125"/>
      <c r="G90" s="120"/>
    </row>
    <row r="91" spans="2:7" ht="12.75" customHeight="1" x14ac:dyDescent="0.25">
      <c r="B91" s="121"/>
      <c r="C91" s="123"/>
      <c r="D91" s="124"/>
      <c r="E91" s="124"/>
      <c r="F91" s="125"/>
      <c r="G91" s="120"/>
    </row>
    <row r="92" spans="2:7" ht="12" customHeight="1" thickBot="1" x14ac:dyDescent="0.3">
      <c r="B92" s="156" t="s">
        <v>60</v>
      </c>
      <c r="C92" s="157"/>
      <c r="D92" s="126"/>
      <c r="E92" s="127"/>
      <c r="F92" s="128"/>
      <c r="G92" s="120"/>
    </row>
    <row r="93" spans="2:7" ht="12" customHeight="1" x14ac:dyDescent="0.25">
      <c r="B93" s="129" t="s">
        <v>48</v>
      </c>
      <c r="C93" s="130" t="s">
        <v>61</v>
      </c>
      <c r="D93" s="131" t="s">
        <v>62</v>
      </c>
      <c r="E93" s="127"/>
      <c r="F93" s="128"/>
      <c r="G93" s="120"/>
    </row>
    <row r="94" spans="2:7" ht="12" customHeight="1" x14ac:dyDescent="0.25">
      <c r="B94" s="132" t="s">
        <v>63</v>
      </c>
      <c r="C94" s="133">
        <f>G32</f>
        <v>1975000</v>
      </c>
      <c r="D94" s="134">
        <f>(C94/C100)</f>
        <v>0.30359389067637799</v>
      </c>
      <c r="E94" s="127"/>
      <c r="F94" s="128"/>
      <c r="G94" s="120"/>
    </row>
    <row r="95" spans="2:7" ht="12" customHeight="1" x14ac:dyDescent="0.25">
      <c r="B95" s="132" t="s">
        <v>64</v>
      </c>
      <c r="C95" s="133">
        <f>G40</f>
        <v>210000</v>
      </c>
      <c r="D95" s="134">
        <f>+C95/C100</f>
        <v>3.2280869388374371E-2</v>
      </c>
      <c r="E95" s="127"/>
      <c r="F95" s="128"/>
      <c r="G95" s="120"/>
    </row>
    <row r="96" spans="2:7" ht="12" customHeight="1" x14ac:dyDescent="0.25">
      <c r="B96" s="132" t="s">
        <v>65</v>
      </c>
      <c r="C96" s="133">
        <f>G49</f>
        <v>608000</v>
      </c>
      <c r="D96" s="134">
        <f>(C96/C100)</f>
        <v>9.3460802800626741E-2</v>
      </c>
      <c r="E96" s="127"/>
      <c r="F96" s="128"/>
      <c r="G96" s="120"/>
    </row>
    <row r="97" spans="2:7" ht="12" customHeight="1" x14ac:dyDescent="0.25">
      <c r="B97" s="132" t="s">
        <v>32</v>
      </c>
      <c r="C97" s="133">
        <f>G67</f>
        <v>2236820</v>
      </c>
      <c r="D97" s="134">
        <f>(C97/C100)</f>
        <v>0.3438404488823979</v>
      </c>
      <c r="E97" s="127"/>
      <c r="F97" s="128"/>
      <c r="G97" s="120"/>
    </row>
    <row r="98" spans="2:7" ht="12.75" customHeight="1" x14ac:dyDescent="0.25">
      <c r="B98" s="132" t="s">
        <v>66</v>
      </c>
      <c r="C98" s="133">
        <f>G74</f>
        <v>1165800</v>
      </c>
      <c r="D98" s="134">
        <f>(C98/C100)</f>
        <v>0.17920494063317541</v>
      </c>
      <c r="E98" s="135"/>
      <c r="F98" s="136"/>
      <c r="G98" s="120"/>
    </row>
    <row r="99" spans="2:7" ht="12.75" customHeight="1" x14ac:dyDescent="0.25">
      <c r="B99" s="132" t="s">
        <v>67</v>
      </c>
      <c r="C99" s="133">
        <f>G77</f>
        <v>309781</v>
      </c>
      <c r="D99" s="134">
        <f>(C99/C100)</f>
        <v>4.7619047619047616E-2</v>
      </c>
      <c r="E99" s="135"/>
      <c r="F99" s="136"/>
      <c r="G99" s="120"/>
    </row>
    <row r="100" spans="2:7" ht="15" customHeight="1" thickBot="1" x14ac:dyDescent="0.3">
      <c r="B100" s="137" t="s">
        <v>68</v>
      </c>
      <c r="C100" s="138">
        <f>SUM(C94:C99)</f>
        <v>6505401</v>
      </c>
      <c r="D100" s="139">
        <f>SUM(D94:D99)</f>
        <v>1</v>
      </c>
      <c r="E100" s="135"/>
      <c r="F100" s="136"/>
      <c r="G100" s="120"/>
    </row>
    <row r="101" spans="2:7" ht="12" customHeight="1" thickBot="1" x14ac:dyDescent="0.3">
      <c r="B101" s="121"/>
      <c r="C101" s="118"/>
      <c r="D101" s="118"/>
      <c r="E101" s="118"/>
      <c r="F101" s="119"/>
      <c r="G101" s="120"/>
    </row>
    <row r="102" spans="2:7" ht="12" customHeight="1" thickBot="1" x14ac:dyDescent="0.3">
      <c r="B102" s="153" t="s">
        <v>112</v>
      </c>
      <c r="C102" s="154"/>
      <c r="D102" s="154"/>
      <c r="E102" s="155"/>
    </row>
    <row r="103" spans="2:7" ht="12.75" customHeight="1" x14ac:dyDescent="0.25">
      <c r="B103" s="140" t="s">
        <v>113</v>
      </c>
      <c r="C103" s="146">
        <v>25000</v>
      </c>
      <c r="D103" s="146">
        <v>30000</v>
      </c>
      <c r="E103" s="147">
        <v>35000</v>
      </c>
    </row>
    <row r="104" spans="2:7" ht="12" customHeight="1" thickBot="1" x14ac:dyDescent="0.3">
      <c r="B104" s="141" t="s">
        <v>114</v>
      </c>
      <c r="C104" s="142">
        <f>$G78/C103</f>
        <v>260.21604000000002</v>
      </c>
      <c r="D104" s="142">
        <f t="shared" ref="D104:E104" si="3">$G78/D103</f>
        <v>216.8467</v>
      </c>
      <c r="E104" s="142">
        <f t="shared" si="3"/>
        <v>185.86859999999999</v>
      </c>
    </row>
    <row r="105" spans="2:7" ht="12" customHeight="1" x14ac:dyDescent="0.25"/>
    <row r="106" spans="2:7" ht="12.75" customHeight="1" x14ac:dyDescent="0.25"/>
    <row r="107" spans="2:7" ht="15.6" customHeight="1" x14ac:dyDescent="0.25"/>
  </sheetData>
  <mergeCells count="10">
    <mergeCell ref="E9:F9"/>
    <mergeCell ref="E14:F14"/>
    <mergeCell ref="E15:F15"/>
    <mergeCell ref="B17:G17"/>
    <mergeCell ref="E12:F12"/>
    <mergeCell ref="B102:E102"/>
    <mergeCell ref="B92:C92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choclo mulch</vt:lpstr>
      <vt:lpstr>'Maíz choclo mulch'!Área_de_impresión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2021-03-08T19:10:40Z</cp:lastPrinted>
  <dcterms:created xsi:type="dcterms:W3CDTF">2020-11-27T12:49:26Z</dcterms:created>
  <dcterms:modified xsi:type="dcterms:W3CDTF">2022-06-22T15:02:26Z</dcterms:modified>
</cp:coreProperties>
</file>