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410" windowHeight="7200"/>
  </bookViews>
  <sheets>
    <sheet name="Cirue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37" i="1" l="1"/>
  <c r="G36" i="1"/>
  <c r="G38" i="1" s="1"/>
  <c r="G55" i="1" l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<sst xmlns="http://schemas.openxmlformats.org/spreadsheetml/2006/main" count="151" uniqueCount="106">
  <si>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</si>
  <si>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</si>
  <si>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</si>
  <si>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</si>
  <si>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</si>
  <si>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</si>
  <si>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</si>
  <si>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</si>
  <si>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</si>
  <si>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MAULE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</si>
  <si>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</si>
  <si>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</si>
  <si>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</si>
  <si>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</si>
  <si>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</si>
  <si>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</si>
  <si>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</si>
  <si>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</si>
  <si>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</si>
  <si>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</si>
  <si>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</si>
  <si>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</si>
  <si>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</si>
  <si>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</si>
  <si>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</si>
  <si>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</si>
  <si>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</si>
  <si>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</si>
  <si>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</si>
  <si>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</si>
  <si>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</si>
  <si>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</si>
  <si>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</si>
  <si>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</si>
  <si>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</si>
  <si>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</si>
  <si>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</si>
  <si>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</t>
  </si>
  <si>
    <t>FUNGICIDA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</si>
  <si>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</si>
  <si>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</si>
  <si>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</si>
  <si>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</si>
  <si>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</si>
  <si>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</si>
  <si>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</si>
  <si>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</si>
  <si>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</si>
  <si>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</si>
  <si>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</si>
  <si>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</si>
  <si>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</si>
  <si>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</si>
  <si>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</si>
  <si>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</si>
  <si>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</si>
  <si>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</si>
  <si>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</si>
  <si>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</si>
  <si>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</si>
  <si>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</si>
  <si>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</si>
  <si>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</si>
  <si>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</si>
  <si>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</si>
  <si>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(kg./ha)</t>
  </si>
  <si>
    <t>+</t>
  </si>
  <si>
    <t>JM</t>
  </si>
  <si>
    <t>CIRUELO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</si>
  <si>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</si>
  <si>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ENE-MAR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</si>
  <si>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</si>
  <si>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</si>
  <si>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 (kg/hà)</t>
  </si>
  <si>
    <t>Costo unitario ($/kg) (*)</t>
  </si>
  <si>
    <t>N/A</t>
  </si>
  <si>
    <t>PODA</t>
  </si>
  <si>
    <t>CONTROL DE MALEZAS</t>
  </si>
  <si>
    <t>AOLICACION DE PLAGUCIDAS</t>
  </si>
  <si>
    <t>APLICACIÓN DE FRTTILIZANTES.</t>
  </si>
  <si>
    <t>RIEGOS (8)</t>
  </si>
  <si>
    <t>COSECHA</t>
  </si>
  <si>
    <t xml:space="preserve">APLICACIÓN PLAGUICIDAS ( 5) </t>
  </si>
  <si>
    <t>APLICACIÓN DE FERTILIZANTES ( 4)</t>
  </si>
  <si>
    <t>MURIATO DE POTASIO</t>
  </si>
  <si>
    <t>NITRATO DE POTASIO</t>
  </si>
  <si>
    <t>TERCEL</t>
  </si>
  <si>
    <t>ROVRAL</t>
  </si>
  <si>
    <t>KARATE ZEON</t>
  </si>
  <si>
    <t>DIAZINON</t>
  </si>
  <si>
    <t>SELECCIÓN Y EMBALAJE</t>
  </si>
  <si>
    <t>JUN-AGO</t>
  </si>
  <si>
    <t>SEPT</t>
  </si>
  <si>
    <t>JUN-ENE</t>
  </si>
  <si>
    <t>SEPT-ENE</t>
  </si>
  <si>
    <t>ENE-FEBRERO</t>
  </si>
  <si>
    <t>OCTUBRE</t>
  </si>
  <si>
    <t>NOVIEMBRE</t>
  </si>
  <si>
    <t>SEPT-OCT</t>
  </si>
  <si>
    <t>OCT-DIC</t>
  </si>
  <si>
    <t>MARZO</t>
  </si>
  <si>
    <t>KG</t>
  </si>
  <si>
    <t>LT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</si>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</sst>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theme="1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5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5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5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5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14" fillId="0" borderId="10" xfId="1" applyNumberFormat="1" applyFont="1" applyBorder="1" applyAlignment="1">
      <alignment horizontal="right" vertic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87" zoomScaleNormal="87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9" t="s">
        <v>68</v>
      </c>
      <c r="D9" s="13"/>
      <c r="E9" s="102" t="s">
        <v>65</v>
      </c>
      <c r="F9" s="103"/>
      <c r="G9" s="40">
        <v>15000</v>
      </c>
    </row>
    <row r="10" spans="1:7" ht="18" customHeight="1" x14ac:dyDescent="0.25">
      <c r="A10" s="10"/>
      <c r="B10" s="37" t="s">
        <v>1</v>
      </c>
      <c r="C10" s="38" t="s">
        <v>2</v>
      </c>
      <c r="D10" s="13"/>
      <c r="E10" s="104" t="s">
        <v>3</v>
      </c>
      <c r="F10" s="105"/>
      <c r="G10" s="36" t="s">
        <v>70</v>
      </c>
    </row>
    <row r="11" spans="1:7" ht="18" customHeight="1" x14ac:dyDescent="0.25">
      <c r="A11" s="10"/>
      <c r="B11" s="37" t="s">
        <v>5</v>
      </c>
      <c r="C11" s="36" t="s">
        <v>6</v>
      </c>
      <c r="D11" s="13"/>
      <c r="E11" s="104" t="s">
        <v>7</v>
      </c>
      <c r="F11" s="105"/>
      <c r="G11" s="41">
        <v>380</v>
      </c>
    </row>
    <row r="12" spans="1:7" ht="11.25" customHeight="1" x14ac:dyDescent="0.25">
      <c r="A12" s="10"/>
      <c r="B12" s="37" t="s">
        <v>8</v>
      </c>
      <c r="C12" s="39" t="s">
        <v>9</v>
      </c>
      <c r="D12" s="13"/>
      <c r="E12" s="42" t="s">
        <v>10</v>
      </c>
      <c r="F12" s="43"/>
      <c r="G12" s="44">
        <f>G9*G11</f>
        <v>5700000</v>
      </c>
    </row>
    <row r="13" spans="1:7" ht="11.25" customHeight="1" x14ac:dyDescent="0.25">
      <c r="A13" s="10"/>
      <c r="B13" s="37" t="s">
        <v>11</v>
      </c>
      <c r="C13" s="113" t="s">
        <v>104</v>
      </c>
      <c r="D13" s="13"/>
      <c r="E13" s="104" t="s">
        <v>12</v>
      </c>
      <c r="F13" s="105"/>
      <c r="G13" s="36" t="s">
        <v>2</v>
      </c>
    </row>
    <row r="14" spans="1:7" ht="13.5" customHeight="1" x14ac:dyDescent="0.25">
      <c r="A14" s="10"/>
      <c r="B14" s="37" t="s">
        <v>13</v>
      </c>
      <c r="C14" s="113" t="s">
        <v>105</v>
      </c>
      <c r="D14" s="13"/>
      <c r="E14" s="104" t="s">
        <v>14</v>
      </c>
      <c r="F14" s="105"/>
      <c r="G14" s="36" t="s">
        <v>4</v>
      </c>
    </row>
    <row r="15" spans="1:7" ht="16.5" customHeight="1" x14ac:dyDescent="0.25">
      <c r="A15" s="10"/>
      <c r="B15" s="37" t="s">
        <v>15</v>
      </c>
      <c r="C15" s="101" t="s">
        <v>103</v>
      </c>
      <c r="D15" s="13"/>
      <c r="E15" s="106" t="s">
        <v>16</v>
      </c>
      <c r="F15" s="107"/>
      <c r="G15" s="39" t="s">
        <v>17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8" t="s">
        <v>18</v>
      </c>
      <c r="C17" s="109"/>
      <c r="D17" s="109"/>
      <c r="E17" s="109"/>
      <c r="F17" s="109"/>
      <c r="G17" s="109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19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20</v>
      </c>
      <c r="C20" s="46" t="s">
        <v>21</v>
      </c>
      <c r="D20" s="46" t="s">
        <v>22</v>
      </c>
      <c r="E20" s="46" t="s">
        <v>23</v>
      </c>
      <c r="F20" s="46" t="s">
        <v>24</v>
      </c>
      <c r="G20" s="46" t="s">
        <v>25</v>
      </c>
    </row>
    <row r="21" spans="1:7" ht="12.75" customHeight="1" x14ac:dyDescent="0.25">
      <c r="A21" s="10"/>
      <c r="B21" s="47" t="s">
        <v>76</v>
      </c>
      <c r="C21" s="48" t="s">
        <v>26</v>
      </c>
      <c r="D21" s="49">
        <v>5</v>
      </c>
      <c r="E21" s="48" t="s">
        <v>91</v>
      </c>
      <c r="F21" s="50">
        <v>30000</v>
      </c>
      <c r="G21" s="50">
        <f>D21*F21</f>
        <v>150000</v>
      </c>
    </row>
    <row r="22" spans="1:7" ht="12.75" customHeight="1" x14ac:dyDescent="0.25">
      <c r="A22" s="10"/>
      <c r="B22" s="47" t="s">
        <v>77</v>
      </c>
      <c r="C22" s="48" t="s">
        <v>26</v>
      </c>
      <c r="D22" s="51">
        <v>3</v>
      </c>
      <c r="E22" s="48" t="s">
        <v>92</v>
      </c>
      <c r="F22" s="50">
        <v>30000</v>
      </c>
      <c r="G22" s="50">
        <f t="shared" ref="G22:G26" si="0">D22*F22</f>
        <v>90000</v>
      </c>
    </row>
    <row r="23" spans="1:7" ht="12.75" customHeight="1" x14ac:dyDescent="0.25">
      <c r="A23" s="10"/>
      <c r="B23" s="47" t="s">
        <v>78</v>
      </c>
      <c r="C23" s="48" t="s">
        <v>26</v>
      </c>
      <c r="D23" s="49">
        <v>3</v>
      </c>
      <c r="E23" s="48" t="s">
        <v>93</v>
      </c>
      <c r="F23" s="50">
        <v>30000</v>
      </c>
      <c r="G23" s="50">
        <f t="shared" si="0"/>
        <v>90000</v>
      </c>
    </row>
    <row r="24" spans="1:7" ht="12.75" customHeight="1" x14ac:dyDescent="0.25">
      <c r="A24" s="10"/>
      <c r="B24" s="47" t="s">
        <v>79</v>
      </c>
      <c r="C24" s="48" t="s">
        <v>26</v>
      </c>
      <c r="D24" s="49">
        <v>3</v>
      </c>
      <c r="E24" s="48" t="s">
        <v>92</v>
      </c>
      <c r="F24" s="50">
        <v>30000</v>
      </c>
      <c r="G24" s="50">
        <f t="shared" si="0"/>
        <v>90000</v>
      </c>
    </row>
    <row r="25" spans="1:7" ht="12.75" customHeight="1" x14ac:dyDescent="0.25">
      <c r="A25" s="10"/>
      <c r="B25" s="47" t="s">
        <v>80</v>
      </c>
      <c r="C25" s="48" t="s">
        <v>26</v>
      </c>
      <c r="D25" s="51">
        <v>10</v>
      </c>
      <c r="E25" s="48" t="s">
        <v>94</v>
      </c>
      <c r="F25" s="50">
        <v>30000</v>
      </c>
      <c r="G25" s="50">
        <f t="shared" si="0"/>
        <v>300000</v>
      </c>
    </row>
    <row r="26" spans="1:7" ht="12.75" customHeight="1" x14ac:dyDescent="0.25">
      <c r="A26" s="10"/>
      <c r="B26" s="47" t="s">
        <v>81</v>
      </c>
      <c r="C26" s="48" t="s">
        <v>26</v>
      </c>
      <c r="D26" s="49">
        <v>30</v>
      </c>
      <c r="E26" s="48" t="s">
        <v>95</v>
      </c>
      <c r="F26" s="50">
        <v>30000</v>
      </c>
      <c r="G26" s="50">
        <f t="shared" si="0"/>
        <v>900000</v>
      </c>
    </row>
    <row r="27" spans="1:7" ht="12.75" customHeight="1" x14ac:dyDescent="0.25">
      <c r="A27" s="10"/>
      <c r="B27" s="55" t="s">
        <v>28</v>
      </c>
      <c r="C27" s="52"/>
      <c r="D27" s="52"/>
      <c r="E27" s="52"/>
      <c r="F27" s="53"/>
      <c r="G27" s="54">
        <f>SUM(G21:G26)</f>
        <v>1620000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29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20</v>
      </c>
      <c r="C30" s="46" t="s">
        <v>21</v>
      </c>
      <c r="D30" s="46" t="s">
        <v>22</v>
      </c>
      <c r="E30" s="56" t="s">
        <v>27</v>
      </c>
      <c r="F30" s="46" t="s">
        <v>24</v>
      </c>
      <c r="G30" s="56" t="s">
        <v>25</v>
      </c>
    </row>
    <row r="31" spans="1:7" ht="12" customHeight="1" x14ac:dyDescent="0.25">
      <c r="A31" s="10"/>
      <c r="B31" s="57" t="s">
        <v>75</v>
      </c>
      <c r="C31" s="58" t="s">
        <v>27</v>
      </c>
      <c r="D31" s="58" t="s">
        <v>27</v>
      </c>
      <c r="E31" s="58" t="s">
        <v>27</v>
      </c>
      <c r="F31" s="59" t="s">
        <v>27</v>
      </c>
      <c r="G31" s="60"/>
    </row>
    <row r="32" spans="1:7" ht="12" customHeight="1" x14ac:dyDescent="0.25">
      <c r="A32" s="10"/>
      <c r="B32" s="55" t="s">
        <v>30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31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20</v>
      </c>
      <c r="C35" s="56" t="s">
        <v>21</v>
      </c>
      <c r="D35" s="56" t="s">
        <v>22</v>
      </c>
      <c r="E35" s="56" t="s">
        <v>23</v>
      </c>
      <c r="F35" s="46" t="s">
        <v>24</v>
      </c>
      <c r="G35" s="56" t="s">
        <v>25</v>
      </c>
    </row>
    <row r="36" spans="1:11" ht="12.75" customHeight="1" x14ac:dyDescent="0.25">
      <c r="A36" s="10"/>
      <c r="B36" s="47" t="s">
        <v>82</v>
      </c>
      <c r="C36" s="48" t="s">
        <v>67</v>
      </c>
      <c r="D36" s="49">
        <v>0.63</v>
      </c>
      <c r="E36" s="48" t="s">
        <v>93</v>
      </c>
      <c r="F36" s="50">
        <v>195000</v>
      </c>
      <c r="G36" s="50">
        <f>D36*F36</f>
        <v>122850</v>
      </c>
    </row>
    <row r="37" spans="1:11" ht="12.75" customHeight="1" x14ac:dyDescent="0.25">
      <c r="A37" s="10"/>
      <c r="B37" s="47" t="s">
        <v>83</v>
      </c>
      <c r="C37" s="48" t="s">
        <v>67</v>
      </c>
      <c r="D37" s="49">
        <v>0.5</v>
      </c>
      <c r="E37" s="48" t="s">
        <v>93</v>
      </c>
      <c r="F37" s="50">
        <v>195000</v>
      </c>
      <c r="G37" s="62">
        <f>D37*F37</f>
        <v>97500</v>
      </c>
    </row>
    <row r="38" spans="1:11" ht="12.75" customHeight="1" x14ac:dyDescent="0.25">
      <c r="A38" s="10"/>
      <c r="B38" s="55" t="s">
        <v>32</v>
      </c>
      <c r="C38" s="52"/>
      <c r="D38" s="52"/>
      <c r="E38" s="52"/>
      <c r="F38" s="52"/>
      <c r="G38" s="63">
        <f>SUM(G36:G37)</f>
        <v>220350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33</v>
      </c>
      <c r="C40" s="34"/>
      <c r="D40" s="34"/>
      <c r="E40" s="34"/>
      <c r="F40" s="31"/>
      <c r="G40" s="32" t="s">
        <v>66</v>
      </c>
    </row>
    <row r="41" spans="1:11" ht="24" customHeight="1" x14ac:dyDescent="0.25">
      <c r="A41" s="10"/>
      <c r="B41" s="46" t="s">
        <v>34</v>
      </c>
      <c r="C41" s="46" t="s">
        <v>35</v>
      </c>
      <c r="D41" s="46" t="s">
        <v>36</v>
      </c>
      <c r="E41" s="46" t="s">
        <v>23</v>
      </c>
      <c r="F41" s="46" t="s">
        <v>24</v>
      </c>
      <c r="G41" s="64" t="s">
        <v>25</v>
      </c>
      <c r="K41" s="2"/>
    </row>
    <row r="42" spans="1:11" ht="12.75" customHeight="1" x14ac:dyDescent="0.25">
      <c r="A42" s="10"/>
      <c r="B42" s="9" t="s">
        <v>37</v>
      </c>
      <c r="C42" s="3"/>
      <c r="D42" s="5"/>
      <c r="E42" s="3"/>
      <c r="F42" s="6"/>
      <c r="G42" s="6" t="s">
        <v>27</v>
      </c>
    </row>
    <row r="43" spans="1:11" ht="12.75" customHeight="1" x14ac:dyDescent="0.25">
      <c r="A43" s="10"/>
      <c r="B43" s="7" t="s">
        <v>84</v>
      </c>
      <c r="C43" s="4" t="s">
        <v>101</v>
      </c>
      <c r="D43" s="4">
        <v>300</v>
      </c>
      <c r="E43" s="4" t="s">
        <v>96</v>
      </c>
      <c r="F43" s="6">
        <v>1440</v>
      </c>
      <c r="G43" s="6">
        <f t="shared" ref="G43:G50" si="1">D43*F43</f>
        <v>432000</v>
      </c>
    </row>
    <row r="44" spans="1:11" ht="12.75" customHeight="1" x14ac:dyDescent="0.25">
      <c r="A44" s="10"/>
      <c r="B44" s="7" t="s">
        <v>85</v>
      </c>
      <c r="C44" s="4" t="s">
        <v>101</v>
      </c>
      <c r="D44" s="5">
        <v>250</v>
      </c>
      <c r="E44" s="4" t="s">
        <v>97</v>
      </c>
      <c r="F44" s="6">
        <v>1880</v>
      </c>
      <c r="G44" s="6">
        <f t="shared" si="1"/>
        <v>470000</v>
      </c>
    </row>
    <row r="45" spans="1:11" ht="12.75" customHeight="1" x14ac:dyDescent="0.25">
      <c r="A45" s="10"/>
      <c r="B45" s="9" t="s">
        <v>38</v>
      </c>
      <c r="C45" s="3"/>
      <c r="D45" s="5"/>
      <c r="E45" s="3"/>
      <c r="F45" s="6"/>
      <c r="G45" s="6" t="s">
        <v>27</v>
      </c>
    </row>
    <row r="46" spans="1:11" ht="12.75" customHeight="1" x14ac:dyDescent="0.25">
      <c r="A46" s="10"/>
      <c r="B46" s="7" t="s">
        <v>86</v>
      </c>
      <c r="C46" s="3" t="s">
        <v>101</v>
      </c>
      <c r="D46" s="5">
        <v>20</v>
      </c>
      <c r="E46" s="3" t="s">
        <v>98</v>
      </c>
      <c r="F46" s="6">
        <v>690</v>
      </c>
      <c r="G46" s="6">
        <f t="shared" si="1"/>
        <v>13800</v>
      </c>
    </row>
    <row r="47" spans="1:11" ht="12.75" customHeight="1" x14ac:dyDescent="0.25">
      <c r="A47" s="10"/>
      <c r="B47" s="7" t="s">
        <v>87</v>
      </c>
      <c r="C47" s="3" t="s">
        <v>101</v>
      </c>
      <c r="D47" s="4">
        <v>2.5</v>
      </c>
      <c r="E47" s="4" t="s">
        <v>99</v>
      </c>
      <c r="F47" s="6">
        <v>14520</v>
      </c>
      <c r="G47" s="6">
        <f t="shared" si="1"/>
        <v>36300</v>
      </c>
    </row>
    <row r="48" spans="1:11" ht="12.75" customHeight="1" x14ac:dyDescent="0.25">
      <c r="A48" s="10"/>
      <c r="B48" s="9" t="s">
        <v>39</v>
      </c>
      <c r="C48" s="3"/>
      <c r="D48" s="5"/>
      <c r="E48" s="3"/>
      <c r="F48" s="6"/>
      <c r="G48" s="6" t="s">
        <v>27</v>
      </c>
    </row>
    <row r="49" spans="1:9" ht="12.75" customHeight="1" x14ac:dyDescent="0.25">
      <c r="A49" s="10"/>
      <c r="B49" s="7" t="s">
        <v>88</v>
      </c>
      <c r="C49" s="3" t="s">
        <v>102</v>
      </c>
      <c r="D49" s="5">
        <v>0.75</v>
      </c>
      <c r="E49" s="3" t="s">
        <v>99</v>
      </c>
      <c r="F49" s="6">
        <v>61800</v>
      </c>
      <c r="G49" s="6">
        <f t="shared" si="1"/>
        <v>46350</v>
      </c>
    </row>
    <row r="50" spans="1:9" ht="12.75" customHeight="1" x14ac:dyDescent="0.25">
      <c r="A50" s="10"/>
      <c r="B50" s="7" t="s">
        <v>89</v>
      </c>
      <c r="C50" s="3" t="s">
        <v>101</v>
      </c>
      <c r="D50" s="5">
        <v>1.4</v>
      </c>
      <c r="E50" s="3" t="s">
        <v>99</v>
      </c>
      <c r="F50" s="6">
        <v>150000</v>
      </c>
      <c r="G50" s="6">
        <f t="shared" si="1"/>
        <v>210000</v>
      </c>
    </row>
    <row r="51" spans="1:9" ht="13.5" customHeight="1" x14ac:dyDescent="0.25">
      <c r="A51" s="10"/>
      <c r="B51" s="55" t="s">
        <v>40</v>
      </c>
      <c r="C51" s="52"/>
      <c r="D51" s="52"/>
      <c r="E51" s="52"/>
      <c r="F51" s="53"/>
      <c r="G51" s="54">
        <f>G43+G44+G46+G47+G49+G50</f>
        <v>1208450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41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42</v>
      </c>
      <c r="C54" s="46" t="s">
        <v>35</v>
      </c>
      <c r="D54" s="46" t="s">
        <v>36</v>
      </c>
      <c r="E54" s="56" t="s">
        <v>23</v>
      </c>
      <c r="F54" s="46" t="s">
        <v>24</v>
      </c>
      <c r="G54" s="56" t="s">
        <v>25</v>
      </c>
    </row>
    <row r="55" spans="1:9" ht="16.5" customHeight="1" x14ac:dyDescent="0.25">
      <c r="A55" s="10"/>
      <c r="B55" s="43" t="s">
        <v>90</v>
      </c>
      <c r="C55" s="4" t="s">
        <v>101</v>
      </c>
      <c r="D55" s="100">
        <v>15000</v>
      </c>
      <c r="E55" s="3" t="s">
        <v>100</v>
      </c>
      <c r="F55" s="6">
        <v>30</v>
      </c>
      <c r="G55" s="6">
        <f>D55*F55</f>
        <v>450000</v>
      </c>
    </row>
    <row r="56" spans="1:9" ht="13.5" customHeight="1" x14ac:dyDescent="0.25">
      <c r="A56" s="10"/>
      <c r="B56" s="55" t="s">
        <v>43</v>
      </c>
      <c r="C56" s="52"/>
      <c r="D56" s="52"/>
      <c r="E56" s="65"/>
      <c r="F56" s="53"/>
      <c r="G56" s="66">
        <f>SUM(G55)</f>
        <v>450000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7" t="s">
        <v>44</v>
      </c>
      <c r="C58" s="68"/>
      <c r="D58" s="68"/>
      <c r="E58" s="68"/>
      <c r="F58" s="68"/>
      <c r="G58" s="69">
        <f>G27+G32+G38+G51+G56</f>
        <v>3498800</v>
      </c>
    </row>
    <row r="59" spans="1:9" ht="12" customHeight="1" x14ac:dyDescent="0.25">
      <c r="A59" s="10"/>
      <c r="B59" s="70" t="s">
        <v>45</v>
      </c>
      <c r="C59" s="17"/>
      <c r="D59" s="17"/>
      <c r="E59" s="17"/>
      <c r="F59" s="17"/>
      <c r="G59" s="71">
        <f>G58*0.05</f>
        <v>174940</v>
      </c>
    </row>
    <row r="60" spans="1:9" ht="12" customHeight="1" x14ac:dyDescent="0.25">
      <c r="A60" s="10"/>
      <c r="B60" s="72" t="s">
        <v>46</v>
      </c>
      <c r="C60" s="16"/>
      <c r="D60" s="16"/>
      <c r="E60" s="16"/>
      <c r="F60" s="16"/>
      <c r="G60" s="73">
        <f>G59+G58</f>
        <v>3673740</v>
      </c>
    </row>
    <row r="61" spans="1:9" ht="12" customHeight="1" x14ac:dyDescent="0.25">
      <c r="A61" s="10"/>
      <c r="B61" s="70" t="s">
        <v>47</v>
      </c>
      <c r="C61" s="17"/>
      <c r="D61" s="17"/>
      <c r="E61" s="17"/>
      <c r="F61" s="17"/>
      <c r="G61" s="71">
        <f>G12</f>
        <v>5700000</v>
      </c>
    </row>
    <row r="62" spans="1:9" ht="12" customHeight="1" x14ac:dyDescent="0.25">
      <c r="A62" s="10"/>
      <c r="B62" s="74" t="s">
        <v>48</v>
      </c>
      <c r="C62" s="75"/>
      <c r="D62" s="75"/>
      <c r="E62" s="75"/>
      <c r="F62" s="75"/>
      <c r="G62" s="76">
        <f>G61-G60</f>
        <v>2026260</v>
      </c>
    </row>
    <row r="63" spans="1:9" ht="12" customHeight="1" x14ac:dyDescent="0.25">
      <c r="A63" s="10"/>
      <c r="B63" s="20" t="s">
        <v>71</v>
      </c>
      <c r="C63" s="18"/>
      <c r="D63" s="18"/>
      <c r="E63" s="18"/>
      <c r="F63" s="18"/>
      <c r="G63" s="77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7"/>
    </row>
    <row r="65" spans="1:7" ht="12" customHeight="1" x14ac:dyDescent="0.25">
      <c r="A65" s="10"/>
      <c r="B65" s="80" t="s">
        <v>69</v>
      </c>
      <c r="C65" s="81"/>
      <c r="D65" s="81"/>
      <c r="E65" s="81"/>
      <c r="F65" s="82"/>
      <c r="G65" s="77"/>
    </row>
    <row r="66" spans="1:7" ht="12" customHeight="1" x14ac:dyDescent="0.25">
      <c r="A66" s="10"/>
      <c r="B66" s="83" t="s">
        <v>49</v>
      </c>
      <c r="C66" s="19"/>
      <c r="D66" s="19"/>
      <c r="E66" s="19"/>
      <c r="F66" s="84"/>
      <c r="G66" s="77"/>
    </row>
    <row r="67" spans="1:7" ht="12" customHeight="1" x14ac:dyDescent="0.25">
      <c r="A67" s="10"/>
      <c r="B67" s="83" t="s">
        <v>50</v>
      </c>
      <c r="C67" s="19"/>
      <c r="D67" s="19"/>
      <c r="E67" s="19"/>
      <c r="F67" s="84"/>
      <c r="G67" s="77"/>
    </row>
    <row r="68" spans="1:7" ht="12" customHeight="1" x14ac:dyDescent="0.25">
      <c r="A68" s="10"/>
      <c r="B68" s="83" t="s">
        <v>51</v>
      </c>
      <c r="C68" s="19"/>
      <c r="D68" s="19"/>
      <c r="E68" s="19"/>
      <c r="F68" s="84"/>
      <c r="G68" s="77"/>
    </row>
    <row r="69" spans="1:7" ht="12" customHeight="1" x14ac:dyDescent="0.25">
      <c r="A69" s="10"/>
      <c r="B69" s="83" t="s">
        <v>52</v>
      </c>
      <c r="C69" s="19"/>
      <c r="D69" s="19"/>
      <c r="E69" s="19"/>
      <c r="F69" s="84"/>
      <c r="G69" s="77"/>
    </row>
    <row r="70" spans="1:7" ht="12" customHeight="1" x14ac:dyDescent="0.25">
      <c r="A70" s="10"/>
      <c r="B70" s="83" t="s">
        <v>53</v>
      </c>
      <c r="C70" s="19"/>
      <c r="D70" s="19"/>
      <c r="E70" s="19"/>
      <c r="F70" s="84"/>
      <c r="G70" s="77"/>
    </row>
    <row r="71" spans="1:7" ht="12.75" customHeight="1" thickBot="1" x14ac:dyDescent="0.3">
      <c r="A71" s="10"/>
      <c r="B71" s="85" t="s">
        <v>54</v>
      </c>
      <c r="C71" s="86"/>
      <c r="D71" s="86"/>
      <c r="E71" s="86"/>
      <c r="F71" s="87"/>
      <c r="G71" s="77"/>
    </row>
    <row r="72" spans="1:7" ht="12.75" customHeight="1" x14ac:dyDescent="0.25">
      <c r="A72" s="10"/>
      <c r="B72" s="21"/>
      <c r="C72" s="19"/>
      <c r="D72" s="19"/>
      <c r="E72" s="19"/>
      <c r="F72" s="19"/>
      <c r="G72" s="77"/>
    </row>
    <row r="73" spans="1:7" ht="15" customHeight="1" x14ac:dyDescent="0.25">
      <c r="A73" s="10"/>
      <c r="B73" s="111" t="s">
        <v>55</v>
      </c>
      <c r="C73" s="112"/>
      <c r="D73" s="88"/>
      <c r="E73" s="22"/>
      <c r="F73" s="22"/>
      <c r="G73" s="77"/>
    </row>
    <row r="74" spans="1:7" ht="12" customHeight="1" x14ac:dyDescent="0.25">
      <c r="A74" s="10"/>
      <c r="B74" s="89" t="s">
        <v>42</v>
      </c>
      <c r="C74" s="90" t="s">
        <v>56</v>
      </c>
      <c r="D74" s="91" t="s">
        <v>57</v>
      </c>
      <c r="E74" s="22"/>
      <c r="F74" s="22"/>
      <c r="G74" s="77"/>
    </row>
    <row r="75" spans="1:7" ht="12" customHeight="1" x14ac:dyDescent="0.25">
      <c r="A75" s="10"/>
      <c r="B75" s="92" t="s">
        <v>58</v>
      </c>
      <c r="C75" s="93">
        <f>G27</f>
        <v>1620000</v>
      </c>
      <c r="D75" s="94">
        <f>(C75/C81)</f>
        <v>0.44096751539303269</v>
      </c>
      <c r="E75" s="22"/>
      <c r="F75" s="22"/>
      <c r="G75" s="77"/>
    </row>
    <row r="76" spans="1:7" ht="12" customHeight="1" x14ac:dyDescent="0.25">
      <c r="A76" s="10"/>
      <c r="B76" s="92" t="s">
        <v>59</v>
      </c>
      <c r="C76" s="93">
        <f>G32</f>
        <v>0</v>
      </c>
      <c r="D76" s="94">
        <v>0</v>
      </c>
      <c r="E76" s="22"/>
      <c r="F76" s="22"/>
      <c r="G76" s="77"/>
    </row>
    <row r="77" spans="1:7" ht="12" customHeight="1" x14ac:dyDescent="0.25">
      <c r="A77" s="10"/>
      <c r="B77" s="92" t="s">
        <v>60</v>
      </c>
      <c r="C77" s="93">
        <f>G38</f>
        <v>220350</v>
      </c>
      <c r="D77" s="94">
        <f>(C77/C81)</f>
        <v>5.9979748158552323E-2</v>
      </c>
      <c r="E77" s="22"/>
      <c r="F77" s="22"/>
      <c r="G77" s="77"/>
    </row>
    <row r="78" spans="1:7" ht="12" customHeight="1" x14ac:dyDescent="0.25">
      <c r="A78" s="10"/>
      <c r="B78" s="92" t="s">
        <v>34</v>
      </c>
      <c r="C78" s="93">
        <f>G51</f>
        <v>1208450</v>
      </c>
      <c r="D78" s="94">
        <f>(C78/C81)</f>
        <v>0.32894271233130268</v>
      </c>
      <c r="E78" s="22"/>
      <c r="F78" s="22"/>
      <c r="G78" s="77"/>
    </row>
    <row r="79" spans="1:7" ht="12" customHeight="1" x14ac:dyDescent="0.25">
      <c r="A79" s="10"/>
      <c r="B79" s="92" t="s">
        <v>61</v>
      </c>
      <c r="C79" s="95">
        <f>G56</f>
        <v>450000</v>
      </c>
      <c r="D79" s="94">
        <f>(C79/C81)</f>
        <v>0.12249097649806465</v>
      </c>
      <c r="E79" s="23"/>
      <c r="F79" s="23"/>
      <c r="G79" s="77"/>
    </row>
    <row r="80" spans="1:7" ht="12" customHeight="1" x14ac:dyDescent="0.25">
      <c r="A80" s="10"/>
      <c r="B80" s="92" t="s">
        <v>62</v>
      </c>
      <c r="C80" s="95">
        <f>G59</f>
        <v>174940</v>
      </c>
      <c r="D80" s="94">
        <f>(C80/C81)</f>
        <v>4.7619047619047616E-2</v>
      </c>
      <c r="E80" s="23"/>
      <c r="F80" s="23"/>
      <c r="G80" s="77"/>
    </row>
    <row r="81" spans="1:7" ht="12.75" customHeight="1" x14ac:dyDescent="0.25">
      <c r="A81" s="10"/>
      <c r="B81" s="89" t="s">
        <v>63</v>
      </c>
      <c r="C81" s="96">
        <f>SUM(C75:C80)</f>
        <v>3673740</v>
      </c>
      <c r="D81" s="97">
        <f>SUM(D75:D80)</f>
        <v>1</v>
      </c>
      <c r="E81" s="23"/>
      <c r="F81" s="23"/>
      <c r="G81" s="77"/>
    </row>
    <row r="82" spans="1:7" ht="12" customHeight="1" x14ac:dyDescent="0.25">
      <c r="A82" s="10"/>
      <c r="B82" s="21"/>
      <c r="C82" s="18"/>
      <c r="D82" s="18"/>
      <c r="E82" s="18"/>
      <c r="F82" s="18"/>
      <c r="G82" s="77"/>
    </row>
    <row r="83" spans="1:7" ht="12.75" customHeight="1" x14ac:dyDescent="0.25">
      <c r="A83" s="10"/>
      <c r="B83" s="78"/>
      <c r="C83" s="18"/>
      <c r="D83" s="18"/>
      <c r="E83" s="18"/>
      <c r="F83" s="18"/>
      <c r="G83" s="77"/>
    </row>
    <row r="84" spans="1:7" ht="12" customHeight="1" x14ac:dyDescent="0.25">
      <c r="A84" s="10"/>
      <c r="B84" s="110" t="s">
        <v>72</v>
      </c>
      <c r="C84" s="110"/>
      <c r="D84" s="110"/>
      <c r="E84" s="110"/>
      <c r="F84" s="23"/>
      <c r="G84" s="77"/>
    </row>
    <row r="85" spans="1:7" ht="12" customHeight="1" x14ac:dyDescent="0.25">
      <c r="A85" s="10"/>
      <c r="B85" s="89" t="s">
        <v>73</v>
      </c>
      <c r="C85" s="98">
        <v>12000</v>
      </c>
      <c r="D85" s="98">
        <f>G9</f>
        <v>15000</v>
      </c>
      <c r="E85" s="98">
        <v>18000</v>
      </c>
      <c r="F85" s="24"/>
      <c r="G85" s="79"/>
    </row>
    <row r="86" spans="1:7" ht="12.75" customHeight="1" x14ac:dyDescent="0.25">
      <c r="A86" s="10"/>
      <c r="B86" s="89" t="s">
        <v>74</v>
      </c>
      <c r="C86" s="96">
        <f>(G60/C85)</f>
        <v>306.14499999999998</v>
      </c>
      <c r="D86" s="96">
        <f>(G60/D85)</f>
        <v>244.916</v>
      </c>
      <c r="E86" s="96">
        <f>(G60/E85)</f>
        <v>204.09666666666666</v>
      </c>
      <c r="F86" s="24"/>
      <c r="G86" s="79"/>
    </row>
    <row r="87" spans="1:7" ht="15.6" customHeight="1" x14ac:dyDescent="0.25">
      <c r="A87" s="10"/>
      <c r="B87" s="20" t="s">
        <v>64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2022-03-08T14:50:45Z</cp:lastPrinted>
  <dcterms:created xsi:type="dcterms:W3CDTF">2020-11-27T12:49:26Z</dcterms:created>
  <dcterms:modified xsi:type="dcterms:W3CDTF">2022-07-26T15:26:04Z</dcterms:modified>
  <cp:category/>
  <cp:contentStatus/>
</cp:coreProperties>
</file>