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urepto\"/>
    </mc:Choice>
  </mc:AlternateContent>
  <bookViews>
    <workbookView xWindow="-105" yWindow="-105" windowWidth="19425" windowHeight="10425"/>
  </bookViews>
  <sheets>
    <sheet name="Coliflor" sheetId="1" r:id="rId1"/>
  </sheets>
  <calcPr calcId="162913"/>
</workbook>
</file>

<file path=xl/calcChain.xml><?xml version="1.0" encoding="utf-8"?>
<calcChain xmlns="http://schemas.openxmlformats.org/spreadsheetml/2006/main">
  <c r="C91" i="1" l="1"/>
  <c r="G22" i="1" l="1"/>
  <c r="G23" i="1"/>
  <c r="G24" i="1"/>
  <c r="G25" i="1"/>
  <c r="G26" i="1"/>
  <c r="G27" i="1"/>
  <c r="G28" i="1"/>
  <c r="G21" i="1"/>
  <c r="G60" i="1"/>
  <c r="G29" i="1" l="1"/>
  <c r="C87" i="1" s="1"/>
  <c r="G39" i="1"/>
  <c r="G40" i="1"/>
  <c r="G41" i="1"/>
  <c r="G42" i="1"/>
  <c r="G43" i="1"/>
  <c r="G44" i="1"/>
  <c r="G38" i="1"/>
  <c r="G53" i="1"/>
  <c r="G54" i="1"/>
  <c r="G55" i="1"/>
  <c r="G56" i="1"/>
  <c r="G57" i="1"/>
  <c r="G58" i="1"/>
  <c r="G59" i="1"/>
  <c r="G61" i="1"/>
  <c r="G62" i="1"/>
  <c r="G49" i="1"/>
  <c r="G45" i="1" l="1"/>
  <c r="C89" i="1" s="1"/>
  <c r="G67" i="1" l="1"/>
  <c r="G68" i="1" s="1"/>
  <c r="G52" i="1"/>
  <c r="G51" i="1"/>
  <c r="G12" i="1"/>
  <c r="G73" i="1" s="1"/>
  <c r="G63" i="1" l="1"/>
  <c r="C90" i="1" s="1"/>
  <c r="G70" i="1" l="1"/>
  <c r="G71" i="1" s="1"/>
  <c r="G72" i="1" l="1"/>
  <c r="G74" i="1" s="1"/>
  <c r="C92" i="1"/>
  <c r="E98" i="1" l="1"/>
  <c r="D98" i="1"/>
  <c r="C98" i="1"/>
  <c r="C93" i="1"/>
  <c r="D92" i="1" s="1"/>
  <c r="D90" i="1" l="1"/>
  <c r="D87" i="1"/>
  <c r="D91" i="1"/>
  <c r="D89" i="1"/>
  <c r="D93" i="1" l="1"/>
</calcChain>
</file>

<file path=xl/sharedStrings.xml><?xml version="1.0" encoding="utf-8"?>
<sst xmlns="http://schemas.openxmlformats.org/spreadsheetml/2006/main" count="175" uniqueCount="119">
  <si>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</si>
  <si>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</si>
  <si>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</si>
  <si>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</si>
  <si>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</si>
  <si>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</si>
  <si>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</si>
  <si>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</si>
  <si>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</si>
  <si>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</si>
  <si>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</si>
  <si>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</si>
  <si>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</si>
  <si>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</si>
  <si>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</si>
  <si>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</si>
  <si>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</si>
  <si>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</si>
  <si>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</si>
  <si>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</si>
  <si>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</si>
  <si>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</si>
  <si>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</si>
  <si>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</si>
  <si>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</si>
  <si>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</si>
  <si>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</si>
  <si>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</si>
  <si>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</si>
  <si>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</si>
  <si>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</si>
  <si>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</si>
  <si>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</si>
  <si>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</si>
  <si>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</si>
  <si>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</si>
  <si>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</si>
  <si>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</si>
  <si>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</si>
  <si>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</si>
  <si>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</si>
  <si>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</si>
  <si>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</si>
  <si>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</si>
  <si>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</si>
  <si>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</si>
  <si>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</si>
  <si>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</si>
  <si>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</si>
  <si>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</si>
  <si>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</si>
  <si>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</si>
  <si>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</si>
  <si>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</si>
  <si>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</si>
  <si>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</si>
  <si>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</si>
  <si>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</si>
  <si>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LIT</t>
  </si>
  <si>
    <t>RIEGO</t>
  </si>
  <si>
    <t>ACARREO INSUMOS</t>
  </si>
  <si>
    <t>ARADURA</t>
  </si>
  <si>
    <t>CULTIVACION Y FERT.</t>
  </si>
  <si>
    <t>APLICACIÓN FITOSAN</t>
  </si>
  <si>
    <t>FERTILIZANTES</t>
  </si>
  <si>
    <t>INSECTICIDAS</t>
  </si>
  <si>
    <t>HERBICIDAS</t>
  </si>
  <si>
    <t>FERTILIZANTE FOLIAR</t>
  </si>
  <si>
    <t>UREA</t>
  </si>
  <si>
    <t>MEZCLA N P K</t>
  </si>
  <si>
    <t>DUAL GOLD 960</t>
  </si>
  <si>
    <t xml:space="preserve">ANALISIS DE SUELOS </t>
  </si>
  <si>
    <t>RENDIMIENTO (UNID/Há.)</t>
  </si>
  <si>
    <t>CONSUMO</t>
  </si>
  <si>
    <t>DEL MAULE</t>
  </si>
  <si>
    <t>PRECIO ESPERADO ($/UNID)</t>
  </si>
  <si>
    <t>RASTRAJE (2)</t>
  </si>
  <si>
    <t>COLIFLOR</t>
  </si>
  <si>
    <t>APLIC. FERTILIZANTE</t>
  </si>
  <si>
    <t>PALEO ACEQUIA</t>
  </si>
  <si>
    <t>RIEGO-PREPLANTACION</t>
  </si>
  <si>
    <t>APLIC PESTICIDA</t>
  </si>
  <si>
    <t>LIMPIA MANUAL</t>
  </si>
  <si>
    <t>ENERO</t>
  </si>
  <si>
    <t>FEBRERO</t>
  </si>
  <si>
    <t>FEBRERO-ABRIL</t>
  </si>
  <si>
    <t>PLANTAS</t>
  </si>
  <si>
    <t>PYRIMOR</t>
  </si>
  <si>
    <t>ZERO</t>
  </si>
  <si>
    <t>FUNGUICIDAS</t>
  </si>
  <si>
    <t>RIDOMIL GOLD</t>
  </si>
  <si>
    <t>BENOMIL 505</t>
  </si>
  <si>
    <t>FOSFIMAX 40-20</t>
  </si>
  <si>
    <t>SEP-OCTUBRE</t>
  </si>
  <si>
    <t>BOLA DE NIEVE-SUPRIMAX</t>
  </si>
  <si>
    <t>TRASPLANTE (PLANTAC)</t>
  </si>
  <si>
    <t>DIC-ENERO</t>
  </si>
  <si>
    <t>PLANTAC. Y FERT.</t>
  </si>
  <si>
    <t>MARZO-ABRIL</t>
  </si>
  <si>
    <t>FEBRERO-MAYO</t>
  </si>
  <si>
    <t>ENERO-ABRIL</t>
  </si>
  <si>
    <t>ACEQUIADURA</t>
  </si>
  <si>
    <t>MAYO-JUNIO</t>
  </si>
  <si>
    <t>ENERO-MARZO</t>
  </si>
  <si>
    <t>ABRIL</t>
  </si>
  <si>
    <t>SEQUIA</t>
  </si>
  <si>
    <t>ENERO-MAZO</t>
  </si>
  <si>
    <t>ESCENARIOS COSTO UNITARIO  ($/un)</t>
  </si>
  <si>
    <t>Rendimiento (un/hà)</t>
  </si>
  <si>
    <t>Costo unitario ($/un) (*)</t>
  </si>
  <si>
    <t>N° Jornadas/HA.</t>
  </si>
  <si>
    <t>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</si>
  <si>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</si>
  <si>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</si>
  <si>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</si>
  <si>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 xml:space="preserve">UN </t>
  </si>
  <si>
    <t xml:space="preserve">UN  </t>
  </si>
  <si>
    <t>JUNIO-2022</t>
  </si>
  <si>
    <t>CUREPTO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</si>
</sst>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8" fillId="0" borderId="0" applyFont="0" applyFill="0" applyBorder="0" applyAlignment="0" applyProtection="0"/>
  </cellStyleXfs>
  <cellXfs count="118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right" wrapText="1"/>
    </xf>
    <xf numFmtId="0" fontId="3" fillId="0" borderId="2" xfId="3" applyFont="1" applyFill="1" applyBorder="1" applyAlignment="1">
      <alignment horizontal="left" wrapText="1"/>
    </xf>
    <xf numFmtId="0" fontId="3" fillId="0" borderId="2" xfId="3" applyFont="1" applyFill="1" applyBorder="1" applyAlignment="1">
      <alignment horizontal="center" wrapText="1"/>
    </xf>
    <xf numFmtId="0" fontId="9" fillId="0" borderId="2" xfId="3" applyFont="1" applyBorder="1" applyAlignment="1">
      <alignment horizontal="left"/>
    </xf>
    <xf numFmtId="0" fontId="9" fillId="0" borderId="2" xfId="3" applyFont="1" applyBorder="1" applyAlignment="1">
      <alignment horizontal="center"/>
    </xf>
    <xf numFmtId="0" fontId="9" fillId="0" borderId="2" xfId="1" applyFont="1" applyBorder="1"/>
    <xf numFmtId="49" fontId="3" fillId="2" borderId="2" xfId="0" applyNumberFormat="1" applyFont="1" applyFill="1" applyBorder="1" applyAlignment="1">
      <alignment horizontal="center" wrapText="1"/>
    </xf>
    <xf numFmtId="3" fontId="3" fillId="2" borderId="2" xfId="0" applyNumberFormat="1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/>
    <xf numFmtId="3" fontId="3" fillId="2" borderId="2" xfId="0" applyNumberFormat="1" applyFont="1" applyFill="1" applyBorder="1" applyAlignment="1"/>
    <xf numFmtId="49" fontId="5" fillId="2" borderId="2" xfId="0" applyNumberFormat="1" applyFont="1" applyFill="1" applyBorder="1" applyAlignment="1"/>
    <xf numFmtId="49" fontId="3" fillId="2" borderId="2" xfId="0" applyNumberFormat="1" applyFont="1" applyFill="1" applyBorder="1" applyAlignment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/>
    <xf numFmtId="49" fontId="3" fillId="2" borderId="2" xfId="0" applyNumberFormat="1" applyFont="1" applyFill="1" applyBorder="1" applyAlignment="1">
      <alignment horizontal="right" vertical="center" wrapText="1"/>
    </xf>
    <xf numFmtId="168" fontId="3" fillId="0" borderId="2" xfId="4" applyNumberFormat="1" applyFont="1" applyFill="1" applyBorder="1" applyAlignment="1">
      <alignment horizontal="right" wrapText="1"/>
    </xf>
    <xf numFmtId="0" fontId="3" fillId="2" borderId="2" xfId="0" applyNumberFormat="1" applyFont="1" applyFill="1" applyBorder="1" applyAlignment="1">
      <alignment horizontal="center" wrapText="1"/>
    </xf>
    <xf numFmtId="41" fontId="3" fillId="2" borderId="2" xfId="5" applyFont="1" applyFill="1" applyBorder="1" applyAlignment="1">
      <alignment horizontal="right" vertical="center" wrapText="1"/>
    </xf>
    <xf numFmtId="41" fontId="5" fillId="2" borderId="2" xfId="5" applyFont="1" applyFill="1" applyBorder="1" applyAlignment="1">
      <alignment horizontal="left" vertical="center" wrapText="1"/>
    </xf>
    <xf numFmtId="41" fontId="3" fillId="2" borderId="2" xfId="5" applyFont="1" applyFill="1" applyBorder="1" applyAlignment="1"/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164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5" fillId="8" borderId="2" xfId="0" applyFont="1" applyFill="1" applyBorder="1" applyAlignment="1"/>
    <xf numFmtId="49" fontId="13" fillId="7" borderId="2" xfId="0" applyNumberFormat="1" applyFont="1" applyFill="1" applyBorder="1" applyAlignment="1">
      <alignment vertical="center"/>
    </xf>
    <xf numFmtId="49" fontId="13" fillId="7" borderId="2" xfId="0" applyNumberFormat="1" applyFont="1" applyFill="1" applyBorder="1" applyAlignment="1">
      <alignment horizontal="center" vertical="center"/>
    </xf>
    <xf numFmtId="49" fontId="15" fillId="7" borderId="2" xfId="0" applyNumberFormat="1" applyFont="1" applyFill="1" applyBorder="1" applyAlignment="1"/>
    <xf numFmtId="49" fontId="13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9" fontId="15" fillId="2" borderId="2" xfId="0" applyNumberFormat="1" applyFont="1" applyFill="1" applyBorder="1" applyAlignment="1"/>
    <xf numFmtId="0" fontId="13" fillId="2" borderId="2" xfId="0" applyNumberFormat="1" applyFont="1" applyFill="1" applyBorder="1" applyAlignment="1">
      <alignment vertical="center"/>
    </xf>
    <xf numFmtId="165" fontId="13" fillId="2" borderId="2" xfId="0" applyNumberFormat="1" applyFont="1" applyFill="1" applyBorder="1" applyAlignment="1">
      <alignment vertical="center"/>
    </xf>
    <xf numFmtId="165" fontId="13" fillId="7" borderId="2" xfId="0" applyNumberFormat="1" applyFont="1" applyFill="1" applyBorder="1" applyAlignment="1">
      <alignment vertical="center"/>
    </xf>
    <xf numFmtId="9" fontId="13" fillId="7" borderId="2" xfId="0" applyNumberFormat="1" applyFont="1" applyFill="1" applyBorder="1" applyAlignment="1">
      <alignment vertical="center"/>
    </xf>
    <xf numFmtId="0" fontId="12" fillId="8" borderId="2" xfId="0" applyFont="1" applyFill="1" applyBorder="1" applyAlignment="1">
      <alignment vertical="center"/>
    </xf>
    <xf numFmtId="49" fontId="16" fillId="8" borderId="2" xfId="0" applyNumberFormat="1" applyFont="1" applyFill="1" applyBorder="1" applyAlignment="1">
      <alignment vertical="center"/>
    </xf>
    <xf numFmtId="41" fontId="13" fillId="7" borderId="2" xfId="5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 wrapText="1"/>
    </xf>
    <xf numFmtId="49" fontId="10" fillId="2" borderId="2" xfId="0" applyNumberFormat="1" applyFont="1" applyFill="1" applyBorder="1" applyAlignment="1">
      <alignment horizontal="right"/>
    </xf>
    <xf numFmtId="3" fontId="4" fillId="2" borderId="2" xfId="0" applyNumberFormat="1" applyFont="1" applyFill="1" applyBorder="1" applyAlignment="1"/>
    <xf numFmtId="167" fontId="3" fillId="2" borderId="2" xfId="0" applyNumberFormat="1" applyFont="1" applyFill="1" applyBorder="1" applyAlignment="1"/>
    <xf numFmtId="49" fontId="7" fillId="5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3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wrapText="1"/>
    </xf>
    <xf numFmtId="3" fontId="3" fillId="2" borderId="2" xfId="0" applyNumberFormat="1" applyFont="1" applyFill="1" applyBorder="1" applyAlignment="1">
      <alignment horizontal="center"/>
    </xf>
    <xf numFmtId="49" fontId="7" fillId="5" borderId="3" xfId="0" applyNumberFormat="1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  <xf numFmtId="164" fontId="7" fillId="5" borderId="5" xfId="0" applyNumberFormat="1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vertical="center"/>
    </xf>
    <xf numFmtId="49" fontId="7" fillId="5" borderId="6" xfId="0" applyNumberFormat="1" applyFont="1" applyFill="1" applyBorder="1" applyAlignment="1">
      <alignment vertical="center"/>
    </xf>
    <xf numFmtId="164" fontId="7" fillId="5" borderId="7" xfId="0" applyNumberFormat="1" applyFont="1" applyFill="1" applyBorder="1" applyAlignment="1">
      <alignment vertical="center"/>
    </xf>
    <xf numFmtId="49" fontId="7" fillId="5" borderId="8" xfId="0" applyNumberFormat="1" applyFont="1" applyFill="1" applyBorder="1" applyAlignment="1">
      <alignment vertical="center"/>
    </xf>
    <xf numFmtId="0" fontId="7" fillId="5" borderId="9" xfId="0" applyFont="1" applyFill="1" applyBorder="1" applyAlignment="1">
      <alignment vertical="center"/>
    </xf>
    <xf numFmtId="164" fontId="7" fillId="5" borderId="10" xfId="0" applyNumberFormat="1" applyFont="1" applyFill="1" applyBorder="1" applyAlignment="1">
      <alignment vertical="center"/>
    </xf>
    <xf numFmtId="0" fontId="19" fillId="2" borderId="1" xfId="0" applyFont="1" applyFill="1" applyBorder="1" applyAlignment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19" fillId="0" borderId="0" xfId="0" applyNumberFormat="1" applyFont="1" applyAlignment="1"/>
    <xf numFmtId="0" fontId="19" fillId="0" borderId="0" xfId="0" applyFont="1" applyAlignment="1"/>
    <xf numFmtId="49" fontId="13" fillId="2" borderId="14" xfId="0" applyNumberFormat="1" applyFont="1" applyFill="1" applyBorder="1" applyAlignment="1">
      <alignment vertical="center"/>
    </xf>
    <xf numFmtId="0" fontId="15" fillId="2" borderId="15" xfId="0" applyFont="1" applyFill="1" applyBorder="1" applyAlignment="1"/>
    <xf numFmtId="0" fontId="15" fillId="2" borderId="16" xfId="0" applyFont="1" applyFill="1" applyBorder="1" applyAlignment="1"/>
    <xf numFmtId="49" fontId="15" fillId="2" borderId="17" xfId="0" applyNumberFormat="1" applyFont="1" applyFill="1" applyBorder="1" applyAlignment="1">
      <alignment vertical="center"/>
    </xf>
    <xf numFmtId="0" fontId="15" fillId="2" borderId="18" xfId="0" applyFont="1" applyFill="1" applyBorder="1" applyAlignment="1"/>
    <xf numFmtId="49" fontId="15" fillId="2" borderId="19" xfId="0" applyNumberFormat="1" applyFont="1" applyFill="1" applyBorder="1" applyAlignment="1">
      <alignment vertical="center"/>
    </xf>
    <xf numFmtId="0" fontId="15" fillId="2" borderId="20" xfId="0" applyFont="1" applyFill="1" applyBorder="1" applyAlignment="1"/>
    <xf numFmtId="0" fontId="15" fillId="2" borderId="21" xfId="0" applyFont="1" applyFill="1" applyBorder="1" applyAlignment="1"/>
    <xf numFmtId="49" fontId="16" fillId="8" borderId="2" xfId="0" applyNumberFormat="1" applyFont="1" applyFill="1" applyBorder="1" applyAlignment="1">
      <alignment vertical="center"/>
    </xf>
    <xf numFmtId="0" fontId="13" fillId="8" borderId="2" xfId="0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49" fontId="7" fillId="3" borderId="2" xfId="0" applyNumberFormat="1" applyFont="1" applyFill="1" applyBorder="1" applyAlignment="1">
      <alignment wrapText="1"/>
    </xf>
    <xf numFmtId="0" fontId="7" fillId="4" borderId="2" xfId="0" applyFont="1" applyFill="1" applyBorder="1" applyAlignment="1">
      <alignment wrapText="1"/>
    </xf>
    <xf numFmtId="49" fontId="3" fillId="2" borderId="2" xfId="0" applyNumberFormat="1" applyFont="1" applyFill="1" applyBorder="1" applyAlignment="1"/>
    <xf numFmtId="0" fontId="3" fillId="2" borderId="2" xfId="0" applyFont="1" applyFill="1" applyBorder="1" applyAlignment="1"/>
    <xf numFmtId="49" fontId="11" fillId="3" borderId="11" xfId="0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49" fontId="3" fillId="9" borderId="2" xfId="0" applyNumberFormat="1" applyFont="1" applyFill="1" applyBorder="1" applyAlignment="1">
      <alignment horizontal="right" wrapText="1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638" y="194388"/>
          <a:ext cx="5987143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106" zoomScaleNormal="106" workbookViewId="0">
      <selection activeCell="C13" sqref="C13:C14"/>
    </sheetView>
  </sheetViews>
  <sheetFormatPr baseColWidth="10" defaultColWidth="10.85546875" defaultRowHeight="11.25" customHeight="1"/>
  <cols>
    <col min="1" max="1" width="7.28515625" style="2" customWidth="1"/>
    <col min="2" max="2" width="20.28515625" style="2" customWidth="1"/>
    <col min="3" max="3" width="20.42578125" style="2" customWidth="1"/>
    <col min="4" max="4" width="10.5703125" style="2" customWidth="1"/>
    <col min="5" max="5" width="14.42578125" style="2" customWidth="1"/>
    <col min="6" max="6" width="11" style="2" customWidth="1"/>
    <col min="7" max="7" width="13.1406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68" t="s">
        <v>0</v>
      </c>
      <c r="C9" s="69" t="s">
        <v>77</v>
      </c>
      <c r="D9" s="32"/>
      <c r="E9" s="110" t="s">
        <v>72</v>
      </c>
      <c r="F9" s="111"/>
      <c r="G9" s="70">
        <v>25000</v>
      </c>
    </row>
    <row r="10" spans="1:7" ht="15" customHeight="1">
      <c r="A10" s="3"/>
      <c r="B10" s="5" t="s">
        <v>1</v>
      </c>
      <c r="C10" s="26" t="s">
        <v>94</v>
      </c>
      <c r="D10" s="33"/>
      <c r="E10" s="108" t="s">
        <v>2</v>
      </c>
      <c r="F10" s="109"/>
      <c r="G10" s="6" t="s">
        <v>102</v>
      </c>
    </row>
    <row r="11" spans="1:7" ht="15" customHeight="1">
      <c r="A11" s="3"/>
      <c r="B11" s="5" t="s">
        <v>3</v>
      </c>
      <c r="C11" s="6" t="s">
        <v>4</v>
      </c>
      <c r="D11" s="33"/>
      <c r="E11" s="108" t="s">
        <v>75</v>
      </c>
      <c r="F11" s="109"/>
      <c r="G11" s="71">
        <v>300</v>
      </c>
    </row>
    <row r="12" spans="1:7" ht="15" customHeight="1">
      <c r="A12" s="3"/>
      <c r="B12" s="5" t="s">
        <v>5</v>
      </c>
      <c r="C12" s="7" t="s">
        <v>74</v>
      </c>
      <c r="D12" s="33"/>
      <c r="E12" s="23" t="s">
        <v>6</v>
      </c>
      <c r="F12" s="25"/>
      <c r="G12" s="14">
        <f>(G9*G11)</f>
        <v>7500000</v>
      </c>
    </row>
    <row r="13" spans="1:7" ht="15" customHeight="1">
      <c r="A13" s="3"/>
      <c r="B13" s="5" t="s">
        <v>7</v>
      </c>
      <c r="C13" s="117" t="s">
        <v>118</v>
      </c>
      <c r="D13" s="33"/>
      <c r="E13" s="108" t="s">
        <v>8</v>
      </c>
      <c r="F13" s="109"/>
      <c r="G13" s="6" t="s">
        <v>73</v>
      </c>
    </row>
    <row r="14" spans="1:7" ht="18" customHeight="1">
      <c r="A14" s="3"/>
      <c r="B14" s="5" t="s">
        <v>9</v>
      </c>
      <c r="C14" s="117" t="s">
        <v>118</v>
      </c>
      <c r="D14" s="33"/>
      <c r="E14" s="108" t="s">
        <v>10</v>
      </c>
      <c r="F14" s="109"/>
      <c r="G14" s="6" t="s">
        <v>102</v>
      </c>
    </row>
    <row r="15" spans="1:7" ht="21" customHeight="1">
      <c r="A15" s="3"/>
      <c r="B15" s="5" t="s">
        <v>11</v>
      </c>
      <c r="C15" s="6" t="s">
        <v>117</v>
      </c>
      <c r="D15" s="33"/>
      <c r="E15" s="112" t="s">
        <v>12</v>
      </c>
      <c r="F15" s="113"/>
      <c r="G15" s="7" t="s">
        <v>105</v>
      </c>
    </row>
    <row r="16" spans="1:7" ht="12" customHeight="1">
      <c r="A16" s="3"/>
      <c r="B16" s="48"/>
      <c r="C16" s="49"/>
      <c r="D16" s="33"/>
      <c r="E16" s="33"/>
      <c r="F16" s="33"/>
      <c r="G16" s="50"/>
    </row>
    <row r="17" spans="1:8" ht="12" customHeight="1">
      <c r="A17" s="3"/>
      <c r="B17" s="114" t="s">
        <v>13</v>
      </c>
      <c r="C17" s="115"/>
      <c r="D17" s="115"/>
      <c r="E17" s="115"/>
      <c r="F17" s="115"/>
      <c r="G17" s="116"/>
    </row>
    <row r="18" spans="1:8" ht="12" customHeight="1">
      <c r="A18" s="3"/>
      <c r="B18" s="32"/>
      <c r="C18" s="35"/>
      <c r="D18" s="35"/>
      <c r="E18" s="35"/>
      <c r="F18" s="32"/>
      <c r="G18" s="32"/>
    </row>
    <row r="19" spans="1:8" ht="12" customHeight="1">
      <c r="A19" s="3"/>
      <c r="B19" s="72" t="s">
        <v>14</v>
      </c>
      <c r="C19" s="36"/>
      <c r="D19" s="36"/>
      <c r="E19" s="36"/>
      <c r="F19" s="36"/>
      <c r="G19" s="36"/>
    </row>
    <row r="20" spans="1:8" ht="24" customHeight="1">
      <c r="A20" s="3"/>
      <c r="B20" s="73" t="s">
        <v>15</v>
      </c>
      <c r="C20" s="73" t="s">
        <v>16</v>
      </c>
      <c r="D20" s="73" t="s">
        <v>110</v>
      </c>
      <c r="E20" s="73" t="s">
        <v>18</v>
      </c>
      <c r="F20" s="73" t="s">
        <v>19</v>
      </c>
      <c r="G20" s="73" t="s">
        <v>20</v>
      </c>
    </row>
    <row r="21" spans="1:8" ht="12.75" customHeight="1">
      <c r="A21" s="3"/>
      <c r="B21" s="10" t="s">
        <v>95</v>
      </c>
      <c r="C21" s="9" t="s">
        <v>21</v>
      </c>
      <c r="D21" s="11">
        <v>10</v>
      </c>
      <c r="E21" s="9" t="s">
        <v>83</v>
      </c>
      <c r="F21" s="27">
        <v>30000</v>
      </c>
      <c r="G21" s="27">
        <f>D21*F21</f>
        <v>300000</v>
      </c>
      <c r="H21" s="4"/>
    </row>
    <row r="22" spans="1:8" ht="12.75" customHeight="1">
      <c r="A22" s="3"/>
      <c r="B22" s="8" t="s">
        <v>78</v>
      </c>
      <c r="C22" s="9" t="s">
        <v>21</v>
      </c>
      <c r="D22" s="9">
        <v>3</v>
      </c>
      <c r="E22" s="9" t="s">
        <v>85</v>
      </c>
      <c r="F22" s="27">
        <v>30000</v>
      </c>
      <c r="G22" s="27">
        <f t="shared" ref="G22:G28" si="0">D22*F22</f>
        <v>90000</v>
      </c>
    </row>
    <row r="23" spans="1:8" ht="15">
      <c r="A23" s="3"/>
      <c r="B23" s="8" t="s">
        <v>79</v>
      </c>
      <c r="C23" s="9" t="s">
        <v>21</v>
      </c>
      <c r="D23" s="9">
        <v>1</v>
      </c>
      <c r="E23" s="9" t="s">
        <v>83</v>
      </c>
      <c r="F23" s="27">
        <v>30000</v>
      </c>
      <c r="G23" s="27">
        <f t="shared" si="0"/>
        <v>30000</v>
      </c>
      <c r="H23" s="4"/>
    </row>
    <row r="24" spans="1:8" ht="12.75" customHeight="1">
      <c r="A24" s="3"/>
      <c r="B24" s="8" t="s">
        <v>80</v>
      </c>
      <c r="C24" s="9" t="s">
        <v>21</v>
      </c>
      <c r="D24" s="9">
        <v>1</v>
      </c>
      <c r="E24" s="9" t="s">
        <v>83</v>
      </c>
      <c r="F24" s="27">
        <v>30000</v>
      </c>
      <c r="G24" s="27">
        <f t="shared" si="0"/>
        <v>30000</v>
      </c>
      <c r="H24" s="4"/>
    </row>
    <row r="25" spans="1:8" ht="12.75" customHeight="1">
      <c r="A25" s="3"/>
      <c r="B25" s="8" t="s">
        <v>81</v>
      </c>
      <c r="C25" s="9" t="s">
        <v>21</v>
      </c>
      <c r="D25" s="9">
        <v>2</v>
      </c>
      <c r="E25" s="9" t="s">
        <v>83</v>
      </c>
      <c r="F25" s="27">
        <v>30000</v>
      </c>
      <c r="G25" s="27">
        <f t="shared" si="0"/>
        <v>60000</v>
      </c>
      <c r="H25" s="4"/>
    </row>
    <row r="26" spans="1:8" ht="12.75" customHeight="1">
      <c r="A26" s="3"/>
      <c r="B26" s="10" t="s">
        <v>82</v>
      </c>
      <c r="C26" s="9" t="s">
        <v>21</v>
      </c>
      <c r="D26" s="11">
        <v>18</v>
      </c>
      <c r="E26" s="9" t="s">
        <v>103</v>
      </c>
      <c r="F26" s="27">
        <v>30000</v>
      </c>
      <c r="G26" s="27">
        <f t="shared" si="0"/>
        <v>540000</v>
      </c>
      <c r="H26" s="4"/>
    </row>
    <row r="27" spans="1:8" ht="12.75" customHeight="1">
      <c r="A27" s="3"/>
      <c r="B27" s="10" t="s">
        <v>59</v>
      </c>
      <c r="C27" s="9" t="s">
        <v>21</v>
      </c>
      <c r="D27" s="11">
        <v>11</v>
      </c>
      <c r="E27" s="11" t="s">
        <v>106</v>
      </c>
      <c r="F27" s="27">
        <v>30000</v>
      </c>
      <c r="G27" s="27">
        <f t="shared" si="0"/>
        <v>330000</v>
      </c>
      <c r="H27" s="4"/>
    </row>
    <row r="28" spans="1:8" ht="12.75" customHeight="1">
      <c r="A28" s="3"/>
      <c r="B28" s="10" t="s">
        <v>56</v>
      </c>
      <c r="C28" s="11" t="s">
        <v>21</v>
      </c>
      <c r="D28" s="11">
        <v>20</v>
      </c>
      <c r="E28" s="11" t="s">
        <v>102</v>
      </c>
      <c r="F28" s="27">
        <v>30000</v>
      </c>
      <c r="G28" s="27">
        <f t="shared" si="0"/>
        <v>600000</v>
      </c>
      <c r="H28" s="4"/>
    </row>
    <row r="29" spans="1:8" ht="12.75" customHeight="1">
      <c r="A29" s="3"/>
      <c r="B29" s="80" t="s">
        <v>22</v>
      </c>
      <c r="C29" s="74"/>
      <c r="D29" s="74"/>
      <c r="E29" s="74"/>
      <c r="F29" s="75"/>
      <c r="G29" s="76">
        <f>SUM(G21:G28)</f>
        <v>1980000</v>
      </c>
    </row>
    <row r="30" spans="1:8" ht="12" customHeight="1">
      <c r="A30" s="3"/>
      <c r="B30" s="32"/>
      <c r="C30" s="32"/>
      <c r="D30" s="32"/>
      <c r="E30" s="32"/>
      <c r="F30" s="34"/>
      <c r="G30" s="34"/>
    </row>
    <row r="31" spans="1:8" ht="12" customHeight="1">
      <c r="A31" s="3"/>
      <c r="B31" s="72" t="s">
        <v>23</v>
      </c>
      <c r="C31" s="37"/>
      <c r="D31" s="37"/>
      <c r="E31" s="37"/>
      <c r="F31" s="36"/>
      <c r="G31" s="36"/>
    </row>
    <row r="32" spans="1:8" ht="24" customHeight="1">
      <c r="A32" s="3"/>
      <c r="B32" s="77" t="s">
        <v>15</v>
      </c>
      <c r="C32" s="73" t="s">
        <v>16</v>
      </c>
      <c r="D32" s="73" t="s">
        <v>17</v>
      </c>
      <c r="E32" s="77" t="s">
        <v>18</v>
      </c>
      <c r="F32" s="73" t="s">
        <v>19</v>
      </c>
      <c r="G32" s="77" t="s">
        <v>20</v>
      </c>
    </row>
    <row r="33" spans="1:11" ht="12" customHeight="1">
      <c r="A33" s="3"/>
      <c r="B33" s="78" t="s">
        <v>114</v>
      </c>
      <c r="C33" s="79"/>
      <c r="D33" s="79"/>
      <c r="E33" s="79"/>
      <c r="F33" s="78"/>
      <c r="G33" s="78"/>
    </row>
    <row r="34" spans="1:11" ht="12" customHeight="1">
      <c r="A34" s="3"/>
      <c r="B34" s="80" t="s">
        <v>24</v>
      </c>
      <c r="C34" s="74"/>
      <c r="D34" s="74"/>
      <c r="E34" s="74"/>
      <c r="F34" s="75"/>
      <c r="G34" s="75"/>
    </row>
    <row r="35" spans="1:11" ht="12" customHeight="1">
      <c r="A35" s="3"/>
      <c r="B35" s="32"/>
      <c r="C35" s="32"/>
      <c r="D35" s="32"/>
      <c r="E35" s="32"/>
      <c r="F35" s="34"/>
      <c r="G35" s="34"/>
    </row>
    <row r="36" spans="1:11" ht="12" customHeight="1">
      <c r="A36" s="3"/>
      <c r="B36" s="72" t="s">
        <v>25</v>
      </c>
      <c r="C36" s="37"/>
      <c r="D36" s="37"/>
      <c r="E36" s="37"/>
      <c r="F36" s="36"/>
      <c r="G36" s="36"/>
    </row>
    <row r="37" spans="1:11" ht="24" customHeight="1">
      <c r="A37" s="3"/>
      <c r="B37" s="77" t="s">
        <v>15</v>
      </c>
      <c r="C37" s="77" t="s">
        <v>16</v>
      </c>
      <c r="D37" s="77" t="s">
        <v>17</v>
      </c>
      <c r="E37" s="77" t="s">
        <v>18</v>
      </c>
      <c r="F37" s="73" t="s">
        <v>19</v>
      </c>
      <c r="G37" s="77" t="s">
        <v>20</v>
      </c>
    </row>
    <row r="38" spans="1:11" ht="12.75" customHeight="1">
      <c r="A38" s="3"/>
      <c r="B38" s="12" t="s">
        <v>61</v>
      </c>
      <c r="C38" s="13" t="s">
        <v>111</v>
      </c>
      <c r="D38" s="28">
        <v>0.33</v>
      </c>
      <c r="E38" s="13" t="s">
        <v>96</v>
      </c>
      <c r="F38" s="14">
        <v>195000</v>
      </c>
      <c r="G38" s="14">
        <f>D38*F38</f>
        <v>64350</v>
      </c>
    </row>
    <row r="39" spans="1:11" ht="12.75" customHeight="1">
      <c r="A39" s="3"/>
      <c r="B39" s="12" t="s">
        <v>76</v>
      </c>
      <c r="C39" s="13" t="s">
        <v>111</v>
      </c>
      <c r="D39" s="28">
        <v>0.4</v>
      </c>
      <c r="E39" s="13" t="s">
        <v>96</v>
      </c>
      <c r="F39" s="14">
        <v>195000</v>
      </c>
      <c r="G39" s="14">
        <f t="shared" ref="G39:G44" si="1">D39*F39</f>
        <v>78000</v>
      </c>
    </row>
    <row r="40" spans="1:11" ht="12.75" customHeight="1">
      <c r="A40" s="3"/>
      <c r="B40" s="12" t="s">
        <v>97</v>
      </c>
      <c r="C40" s="13" t="s">
        <v>111</v>
      </c>
      <c r="D40" s="28">
        <v>0.1</v>
      </c>
      <c r="E40" s="13" t="s">
        <v>83</v>
      </c>
      <c r="F40" s="14">
        <v>195000</v>
      </c>
      <c r="G40" s="14">
        <f t="shared" si="1"/>
        <v>19500</v>
      </c>
    </row>
    <row r="41" spans="1:11" ht="12.75" customHeight="1">
      <c r="A41" s="3"/>
      <c r="B41" s="12" t="s">
        <v>101</v>
      </c>
      <c r="C41" s="13" t="s">
        <v>111</v>
      </c>
      <c r="D41" s="28">
        <v>0.1</v>
      </c>
      <c r="E41" s="13" t="s">
        <v>83</v>
      </c>
      <c r="F41" s="14">
        <v>195000</v>
      </c>
      <c r="G41" s="14">
        <f t="shared" si="1"/>
        <v>19500</v>
      </c>
    </row>
    <row r="42" spans="1:11" ht="12.75" customHeight="1">
      <c r="A42" s="3"/>
      <c r="B42" s="12" t="s">
        <v>62</v>
      </c>
      <c r="C42" s="13" t="s">
        <v>111</v>
      </c>
      <c r="D42" s="28">
        <v>0.2</v>
      </c>
      <c r="E42" s="13" t="s">
        <v>98</v>
      </c>
      <c r="F42" s="14">
        <v>195000</v>
      </c>
      <c r="G42" s="14">
        <f t="shared" si="1"/>
        <v>39000</v>
      </c>
    </row>
    <row r="43" spans="1:11" ht="12.75" customHeight="1">
      <c r="A43" s="3"/>
      <c r="B43" s="12" t="s">
        <v>63</v>
      </c>
      <c r="C43" s="13" t="s">
        <v>111</v>
      </c>
      <c r="D43" s="28">
        <v>0.1</v>
      </c>
      <c r="E43" s="13" t="s">
        <v>99</v>
      </c>
      <c r="F43" s="14">
        <v>195000</v>
      </c>
      <c r="G43" s="14">
        <f t="shared" si="1"/>
        <v>19500</v>
      </c>
    </row>
    <row r="44" spans="1:11" ht="12.75" customHeight="1">
      <c r="A44" s="3"/>
      <c r="B44" s="12" t="s">
        <v>60</v>
      </c>
      <c r="C44" s="13" t="s">
        <v>111</v>
      </c>
      <c r="D44" s="28">
        <v>0.1</v>
      </c>
      <c r="E44" s="13" t="s">
        <v>100</v>
      </c>
      <c r="F44" s="14">
        <v>195000</v>
      </c>
      <c r="G44" s="14">
        <f t="shared" si="1"/>
        <v>19500</v>
      </c>
    </row>
    <row r="45" spans="1:11" ht="12.75" customHeight="1">
      <c r="A45" s="3"/>
      <c r="B45" s="80" t="s">
        <v>26</v>
      </c>
      <c r="C45" s="74"/>
      <c r="D45" s="74"/>
      <c r="E45" s="74"/>
      <c r="F45" s="75"/>
      <c r="G45" s="76">
        <f>SUM(G38:G44)</f>
        <v>259350</v>
      </c>
    </row>
    <row r="46" spans="1:11" ht="12" customHeight="1">
      <c r="A46" s="3"/>
      <c r="B46" s="32"/>
      <c r="C46" s="32"/>
      <c r="D46" s="32"/>
      <c r="E46" s="32"/>
      <c r="F46" s="34"/>
      <c r="G46" s="34"/>
    </row>
    <row r="47" spans="1:11" ht="12" customHeight="1">
      <c r="A47" s="3"/>
      <c r="B47" s="72" t="s">
        <v>27</v>
      </c>
      <c r="C47" s="37"/>
      <c r="D47" s="37"/>
      <c r="E47" s="37"/>
      <c r="F47" s="36"/>
      <c r="G47" s="36"/>
    </row>
    <row r="48" spans="1:11" ht="24" customHeight="1">
      <c r="A48" s="3"/>
      <c r="B48" s="73" t="s">
        <v>28</v>
      </c>
      <c r="C48" s="73" t="s">
        <v>29</v>
      </c>
      <c r="D48" s="73" t="s">
        <v>30</v>
      </c>
      <c r="E48" s="73" t="s">
        <v>18</v>
      </c>
      <c r="F48" s="73" t="s">
        <v>19</v>
      </c>
      <c r="G48" s="73" t="s">
        <v>20</v>
      </c>
      <c r="K48" s="2"/>
    </row>
    <row r="49" spans="1:11" ht="12.75" customHeight="1">
      <c r="A49" s="3"/>
      <c r="B49" s="18" t="s">
        <v>86</v>
      </c>
      <c r="C49" s="16" t="s">
        <v>115</v>
      </c>
      <c r="D49" s="29">
        <v>30000</v>
      </c>
      <c r="E49" s="16" t="s">
        <v>84</v>
      </c>
      <c r="F49" s="17">
        <v>30</v>
      </c>
      <c r="G49" s="29">
        <f>D49*F49</f>
        <v>900000</v>
      </c>
      <c r="K49" s="2"/>
    </row>
    <row r="50" spans="1:11" ht="12.75" customHeight="1">
      <c r="A50" s="3"/>
      <c r="B50" s="18" t="s">
        <v>64</v>
      </c>
      <c r="C50" s="15"/>
      <c r="D50" s="15"/>
      <c r="E50" s="15"/>
      <c r="F50" s="15"/>
      <c r="G50" s="30"/>
      <c r="K50" s="2"/>
    </row>
    <row r="51" spans="1:11" ht="12.75" customHeight="1">
      <c r="A51" s="3"/>
      <c r="B51" s="12" t="s">
        <v>68</v>
      </c>
      <c r="C51" s="19" t="s">
        <v>57</v>
      </c>
      <c r="D51" s="20">
        <v>350</v>
      </c>
      <c r="E51" s="19" t="s">
        <v>98</v>
      </c>
      <c r="F51" s="21">
        <v>1390</v>
      </c>
      <c r="G51" s="31">
        <f>(D51*F51)</f>
        <v>486500</v>
      </c>
    </row>
    <row r="52" spans="1:11" ht="12.75" customHeight="1">
      <c r="A52" s="3"/>
      <c r="B52" s="12" t="s">
        <v>69</v>
      </c>
      <c r="C52" s="19" t="s">
        <v>57</v>
      </c>
      <c r="D52" s="20">
        <v>400</v>
      </c>
      <c r="E52" s="19" t="s">
        <v>84</v>
      </c>
      <c r="F52" s="21">
        <v>1160</v>
      </c>
      <c r="G52" s="31">
        <f>(D52*F52)</f>
        <v>464000</v>
      </c>
    </row>
    <row r="53" spans="1:11" ht="12.75" customHeight="1">
      <c r="A53" s="3"/>
      <c r="B53" s="22" t="s">
        <v>65</v>
      </c>
      <c r="C53" s="19"/>
      <c r="D53" s="20"/>
      <c r="E53" s="19"/>
      <c r="F53" s="21"/>
      <c r="G53" s="31">
        <f t="shared" ref="G53:G62" si="2">(D53*F53)</f>
        <v>0</v>
      </c>
    </row>
    <row r="54" spans="1:11" ht="12.75" customHeight="1">
      <c r="A54" s="3"/>
      <c r="B54" s="23" t="s">
        <v>87</v>
      </c>
      <c r="C54" s="24" t="s">
        <v>57</v>
      </c>
      <c r="D54" s="25">
        <v>1</v>
      </c>
      <c r="E54" s="19" t="s">
        <v>83</v>
      </c>
      <c r="F54" s="21">
        <v>80000</v>
      </c>
      <c r="G54" s="31">
        <f t="shared" si="2"/>
        <v>80000</v>
      </c>
    </row>
    <row r="55" spans="1:11" ht="12.75" customHeight="1">
      <c r="A55" s="3"/>
      <c r="B55" s="23" t="s">
        <v>88</v>
      </c>
      <c r="C55" s="24" t="s">
        <v>58</v>
      </c>
      <c r="D55" s="25">
        <v>1.5</v>
      </c>
      <c r="E55" s="19" t="s">
        <v>103</v>
      </c>
      <c r="F55" s="21">
        <v>39000</v>
      </c>
      <c r="G55" s="31">
        <f t="shared" si="2"/>
        <v>58500</v>
      </c>
    </row>
    <row r="56" spans="1:11" ht="12.75" customHeight="1">
      <c r="A56" s="3"/>
      <c r="B56" s="22" t="s">
        <v>66</v>
      </c>
      <c r="C56" s="24"/>
      <c r="D56" s="25"/>
      <c r="E56" s="24"/>
      <c r="F56" s="21"/>
      <c r="G56" s="31">
        <f t="shared" si="2"/>
        <v>0</v>
      </c>
    </row>
    <row r="57" spans="1:11" ht="12.75" customHeight="1">
      <c r="A57" s="3"/>
      <c r="B57" s="23" t="s">
        <v>70</v>
      </c>
      <c r="C57" s="24" t="s">
        <v>58</v>
      </c>
      <c r="D57" s="25">
        <v>1.5</v>
      </c>
      <c r="E57" s="24" t="s">
        <v>84</v>
      </c>
      <c r="F57" s="21">
        <v>45000</v>
      </c>
      <c r="G57" s="31">
        <f t="shared" si="2"/>
        <v>67500</v>
      </c>
    </row>
    <row r="58" spans="1:11" ht="12.75" customHeight="1">
      <c r="A58" s="3"/>
      <c r="B58" s="22" t="s">
        <v>89</v>
      </c>
      <c r="C58" s="24"/>
      <c r="D58" s="25"/>
      <c r="E58" s="24"/>
      <c r="F58" s="21"/>
      <c r="G58" s="31">
        <f t="shared" si="2"/>
        <v>0</v>
      </c>
    </row>
    <row r="59" spans="1:11" ht="12.75" customHeight="1">
      <c r="A59" s="3"/>
      <c r="B59" s="23" t="s">
        <v>90</v>
      </c>
      <c r="C59" s="24" t="s">
        <v>57</v>
      </c>
      <c r="D59" s="25">
        <v>2</v>
      </c>
      <c r="E59" s="24" t="s">
        <v>98</v>
      </c>
      <c r="F59" s="21">
        <v>35258</v>
      </c>
      <c r="G59" s="31">
        <f t="shared" si="2"/>
        <v>70516</v>
      </c>
    </row>
    <row r="60" spans="1:11" ht="12.75" customHeight="1">
      <c r="A60" s="3"/>
      <c r="B60" s="23" t="s">
        <v>91</v>
      </c>
      <c r="C60" s="24" t="s">
        <v>57</v>
      </c>
      <c r="D60" s="25">
        <v>1</v>
      </c>
      <c r="E60" s="24" t="s">
        <v>104</v>
      </c>
      <c r="F60" s="21">
        <v>13000</v>
      </c>
      <c r="G60" s="31">
        <f t="shared" si="2"/>
        <v>13000</v>
      </c>
    </row>
    <row r="61" spans="1:11" ht="12.75" customHeight="1">
      <c r="A61" s="3"/>
      <c r="B61" s="22" t="s">
        <v>67</v>
      </c>
      <c r="C61" s="19"/>
      <c r="D61" s="20"/>
      <c r="E61" s="19"/>
      <c r="F61" s="21"/>
      <c r="G61" s="31">
        <f t="shared" si="2"/>
        <v>0</v>
      </c>
    </row>
    <row r="62" spans="1:11" ht="12.75" customHeight="1">
      <c r="A62" s="3"/>
      <c r="B62" s="23" t="s">
        <v>92</v>
      </c>
      <c r="C62" s="19" t="s">
        <v>58</v>
      </c>
      <c r="D62" s="20">
        <v>3</v>
      </c>
      <c r="E62" s="19" t="s">
        <v>85</v>
      </c>
      <c r="F62" s="21">
        <v>10000</v>
      </c>
      <c r="G62" s="31">
        <f t="shared" si="2"/>
        <v>30000</v>
      </c>
    </row>
    <row r="63" spans="1:11" ht="13.5" customHeight="1">
      <c r="A63" s="3"/>
      <c r="B63" s="80" t="s">
        <v>31</v>
      </c>
      <c r="C63" s="74"/>
      <c r="D63" s="74"/>
      <c r="E63" s="74"/>
      <c r="F63" s="75"/>
      <c r="G63" s="76">
        <f>SUM(G49:G62)</f>
        <v>2170016</v>
      </c>
    </row>
    <row r="64" spans="1:11" ht="12" customHeight="1">
      <c r="A64" s="3"/>
      <c r="B64" s="32"/>
      <c r="C64" s="32"/>
      <c r="D64" s="32"/>
      <c r="E64" s="38"/>
      <c r="F64" s="34"/>
      <c r="G64" s="34"/>
    </row>
    <row r="65" spans="1:255" ht="12" customHeight="1">
      <c r="A65" s="3"/>
      <c r="B65" s="72" t="s">
        <v>32</v>
      </c>
      <c r="C65" s="37"/>
      <c r="D65" s="37"/>
      <c r="E65" s="37"/>
      <c r="F65" s="36"/>
      <c r="G65" s="36"/>
    </row>
    <row r="66" spans="1:255" ht="24" customHeight="1">
      <c r="A66" s="3"/>
      <c r="B66" s="77" t="s">
        <v>33</v>
      </c>
      <c r="C66" s="73" t="s">
        <v>29</v>
      </c>
      <c r="D66" s="73" t="s">
        <v>30</v>
      </c>
      <c r="E66" s="77" t="s">
        <v>18</v>
      </c>
      <c r="F66" s="73" t="s">
        <v>19</v>
      </c>
      <c r="G66" s="77" t="s">
        <v>20</v>
      </c>
    </row>
    <row r="67" spans="1:255" ht="12.75" customHeight="1">
      <c r="A67" s="3"/>
      <c r="B67" s="81" t="s">
        <v>71</v>
      </c>
      <c r="C67" s="19" t="s">
        <v>116</v>
      </c>
      <c r="D67" s="82">
        <v>1</v>
      </c>
      <c r="E67" s="13" t="s">
        <v>93</v>
      </c>
      <c r="F67" s="21">
        <v>40000</v>
      </c>
      <c r="G67" s="21">
        <f>(D67*F67)</f>
        <v>40000</v>
      </c>
    </row>
    <row r="68" spans="1:255" s="97" customFormat="1" ht="13.5" customHeight="1">
      <c r="A68" s="93"/>
      <c r="B68" s="80" t="s">
        <v>34</v>
      </c>
      <c r="C68" s="94"/>
      <c r="D68" s="94"/>
      <c r="E68" s="94"/>
      <c r="F68" s="95"/>
      <c r="G68" s="76">
        <f>SUM(G67:G67)</f>
        <v>40000</v>
      </c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96"/>
      <c r="BA68" s="96"/>
      <c r="BB68" s="96"/>
      <c r="BC68" s="96"/>
      <c r="BD68" s="96"/>
      <c r="BE68" s="96"/>
      <c r="BF68" s="96"/>
      <c r="BG68" s="96"/>
      <c r="BH68" s="96"/>
      <c r="BI68" s="96"/>
      <c r="BJ68" s="96"/>
      <c r="BK68" s="96"/>
      <c r="BL68" s="96"/>
      <c r="BM68" s="96"/>
      <c r="BN68" s="96"/>
      <c r="BO68" s="96"/>
      <c r="BP68" s="96"/>
      <c r="BQ68" s="96"/>
      <c r="BR68" s="96"/>
      <c r="BS68" s="96"/>
      <c r="BT68" s="96"/>
      <c r="BU68" s="96"/>
      <c r="BV68" s="96"/>
      <c r="BW68" s="96"/>
      <c r="BX68" s="96"/>
      <c r="BY68" s="96"/>
      <c r="BZ68" s="96"/>
      <c r="CA68" s="96"/>
      <c r="CB68" s="96"/>
      <c r="CC68" s="96"/>
      <c r="CD68" s="96"/>
      <c r="CE68" s="96"/>
      <c r="CF68" s="96"/>
      <c r="CG68" s="96"/>
      <c r="CH68" s="96"/>
      <c r="CI68" s="96"/>
      <c r="CJ68" s="96"/>
      <c r="CK68" s="96"/>
      <c r="CL68" s="96"/>
      <c r="CM68" s="96"/>
      <c r="CN68" s="96"/>
      <c r="CO68" s="96"/>
      <c r="CP68" s="96"/>
      <c r="CQ68" s="96"/>
      <c r="CR68" s="96"/>
      <c r="CS68" s="96"/>
      <c r="CT68" s="96"/>
      <c r="CU68" s="96"/>
      <c r="CV68" s="96"/>
      <c r="CW68" s="96"/>
      <c r="CX68" s="96"/>
      <c r="CY68" s="96"/>
      <c r="CZ68" s="96"/>
      <c r="DA68" s="96"/>
      <c r="DB68" s="96"/>
      <c r="DC68" s="96"/>
      <c r="DD68" s="96"/>
      <c r="DE68" s="96"/>
      <c r="DF68" s="96"/>
      <c r="DG68" s="96"/>
      <c r="DH68" s="96"/>
      <c r="DI68" s="96"/>
      <c r="DJ68" s="96"/>
      <c r="DK68" s="96"/>
      <c r="DL68" s="96"/>
      <c r="DM68" s="96"/>
      <c r="DN68" s="96"/>
      <c r="DO68" s="96"/>
      <c r="DP68" s="96"/>
      <c r="DQ68" s="96"/>
      <c r="DR68" s="96"/>
      <c r="DS68" s="96"/>
      <c r="DT68" s="96"/>
      <c r="DU68" s="96"/>
      <c r="DV68" s="96"/>
      <c r="DW68" s="96"/>
      <c r="DX68" s="96"/>
      <c r="DY68" s="96"/>
      <c r="DZ68" s="96"/>
      <c r="EA68" s="96"/>
      <c r="EB68" s="96"/>
      <c r="EC68" s="96"/>
      <c r="ED68" s="96"/>
      <c r="EE68" s="96"/>
      <c r="EF68" s="96"/>
      <c r="EG68" s="96"/>
      <c r="EH68" s="96"/>
      <c r="EI68" s="96"/>
      <c r="EJ68" s="96"/>
      <c r="EK68" s="96"/>
      <c r="EL68" s="96"/>
      <c r="EM68" s="96"/>
      <c r="EN68" s="96"/>
      <c r="EO68" s="96"/>
      <c r="EP68" s="96"/>
      <c r="EQ68" s="96"/>
      <c r="ER68" s="96"/>
      <c r="ES68" s="96"/>
      <c r="ET68" s="96"/>
      <c r="EU68" s="96"/>
      <c r="EV68" s="96"/>
      <c r="EW68" s="96"/>
      <c r="EX68" s="96"/>
      <c r="EY68" s="96"/>
      <c r="EZ68" s="96"/>
      <c r="FA68" s="96"/>
      <c r="FB68" s="96"/>
      <c r="FC68" s="96"/>
      <c r="FD68" s="96"/>
      <c r="FE68" s="96"/>
      <c r="FF68" s="96"/>
      <c r="FG68" s="96"/>
      <c r="FH68" s="96"/>
      <c r="FI68" s="96"/>
      <c r="FJ68" s="96"/>
      <c r="FK68" s="96"/>
      <c r="FL68" s="96"/>
      <c r="FM68" s="96"/>
      <c r="FN68" s="96"/>
      <c r="FO68" s="96"/>
      <c r="FP68" s="96"/>
      <c r="FQ68" s="96"/>
      <c r="FR68" s="96"/>
      <c r="FS68" s="96"/>
      <c r="FT68" s="96"/>
      <c r="FU68" s="96"/>
      <c r="FV68" s="96"/>
      <c r="FW68" s="96"/>
      <c r="FX68" s="96"/>
      <c r="FY68" s="96"/>
      <c r="FZ68" s="96"/>
      <c r="GA68" s="96"/>
      <c r="GB68" s="96"/>
      <c r="GC68" s="96"/>
      <c r="GD68" s="96"/>
      <c r="GE68" s="96"/>
      <c r="GF68" s="96"/>
      <c r="GG68" s="96"/>
      <c r="GH68" s="96"/>
      <c r="GI68" s="96"/>
      <c r="GJ68" s="96"/>
      <c r="GK68" s="96"/>
      <c r="GL68" s="96"/>
      <c r="GM68" s="96"/>
      <c r="GN68" s="96"/>
      <c r="GO68" s="96"/>
      <c r="GP68" s="96"/>
      <c r="GQ68" s="96"/>
      <c r="GR68" s="96"/>
      <c r="GS68" s="96"/>
      <c r="GT68" s="96"/>
      <c r="GU68" s="96"/>
      <c r="GV68" s="96"/>
      <c r="GW68" s="96"/>
      <c r="GX68" s="96"/>
      <c r="GY68" s="96"/>
      <c r="GZ68" s="96"/>
      <c r="HA68" s="96"/>
      <c r="HB68" s="96"/>
      <c r="HC68" s="96"/>
      <c r="HD68" s="96"/>
      <c r="HE68" s="96"/>
      <c r="HF68" s="96"/>
      <c r="HG68" s="96"/>
      <c r="HH68" s="96"/>
      <c r="HI68" s="96"/>
      <c r="HJ68" s="96"/>
      <c r="HK68" s="96"/>
      <c r="HL68" s="96"/>
      <c r="HM68" s="96"/>
      <c r="HN68" s="96"/>
      <c r="HO68" s="96"/>
      <c r="HP68" s="96"/>
      <c r="HQ68" s="96"/>
      <c r="HR68" s="96"/>
      <c r="HS68" s="96"/>
      <c r="HT68" s="96"/>
      <c r="HU68" s="96"/>
      <c r="HV68" s="96"/>
      <c r="HW68" s="96"/>
      <c r="HX68" s="96"/>
      <c r="HY68" s="96"/>
      <c r="HZ68" s="96"/>
      <c r="IA68" s="96"/>
      <c r="IB68" s="96"/>
      <c r="IC68" s="96"/>
      <c r="ID68" s="96"/>
      <c r="IE68" s="96"/>
      <c r="IF68" s="96"/>
      <c r="IG68" s="96"/>
      <c r="IH68" s="96"/>
      <c r="II68" s="96"/>
      <c r="IJ68" s="96"/>
      <c r="IK68" s="96"/>
      <c r="IL68" s="96"/>
      <c r="IM68" s="96"/>
      <c r="IN68" s="96"/>
      <c r="IO68" s="96"/>
      <c r="IP68" s="96"/>
      <c r="IQ68" s="96"/>
      <c r="IR68" s="96"/>
      <c r="IS68" s="96"/>
      <c r="IT68" s="96"/>
      <c r="IU68" s="96"/>
    </row>
    <row r="69" spans="1:255" ht="12" customHeight="1">
      <c r="A69" s="3"/>
      <c r="B69" s="32"/>
      <c r="C69" s="32"/>
      <c r="D69" s="32"/>
      <c r="E69" s="32"/>
      <c r="F69" s="34"/>
      <c r="G69" s="34"/>
    </row>
    <row r="70" spans="1:255" ht="12" customHeight="1">
      <c r="A70" s="3"/>
      <c r="B70" s="83" t="s">
        <v>35</v>
      </c>
      <c r="C70" s="84"/>
      <c r="D70" s="84"/>
      <c r="E70" s="84"/>
      <c r="F70" s="84"/>
      <c r="G70" s="85">
        <f>G29+G45+G63+G68</f>
        <v>4449366</v>
      </c>
    </row>
    <row r="71" spans="1:255" ht="12" customHeight="1">
      <c r="A71" s="3"/>
      <c r="B71" s="86" t="s">
        <v>36</v>
      </c>
      <c r="C71" s="40"/>
      <c r="D71" s="40"/>
      <c r="E71" s="40"/>
      <c r="F71" s="40"/>
      <c r="G71" s="87">
        <f>G70*0.05</f>
        <v>222468.30000000002</v>
      </c>
    </row>
    <row r="72" spans="1:255" ht="12" customHeight="1">
      <c r="A72" s="3"/>
      <c r="B72" s="88" t="s">
        <v>37</v>
      </c>
      <c r="C72" s="39"/>
      <c r="D72" s="39"/>
      <c r="E72" s="39"/>
      <c r="F72" s="39"/>
      <c r="G72" s="89">
        <f>G71+G70</f>
        <v>4671834.3</v>
      </c>
    </row>
    <row r="73" spans="1:255" ht="12" customHeight="1">
      <c r="A73" s="3"/>
      <c r="B73" s="86" t="s">
        <v>38</v>
      </c>
      <c r="C73" s="40"/>
      <c r="D73" s="40"/>
      <c r="E73" s="40"/>
      <c r="F73" s="40"/>
      <c r="G73" s="87">
        <f>G12</f>
        <v>7500000</v>
      </c>
    </row>
    <row r="74" spans="1:255" ht="12" customHeight="1">
      <c r="A74" s="3"/>
      <c r="B74" s="90" t="s">
        <v>39</v>
      </c>
      <c r="C74" s="91"/>
      <c r="D74" s="91"/>
      <c r="E74" s="91"/>
      <c r="F74" s="91"/>
      <c r="G74" s="92">
        <f>G73-G72</f>
        <v>2828165.7</v>
      </c>
    </row>
    <row r="75" spans="1:255" ht="12" customHeight="1">
      <c r="A75" s="3"/>
      <c r="B75" s="43" t="s">
        <v>113</v>
      </c>
      <c r="C75" s="41"/>
      <c r="D75" s="41"/>
      <c r="E75" s="41"/>
      <c r="F75" s="41"/>
      <c r="G75" s="51"/>
    </row>
    <row r="76" spans="1:255" ht="12.75" customHeight="1" thickBot="1">
      <c r="A76" s="3"/>
      <c r="B76" s="44"/>
      <c r="C76" s="41"/>
      <c r="D76" s="41"/>
      <c r="E76" s="41"/>
      <c r="F76" s="41"/>
      <c r="G76" s="51"/>
    </row>
    <row r="77" spans="1:255" ht="12" customHeight="1">
      <c r="A77" s="3"/>
      <c r="B77" s="98" t="s">
        <v>112</v>
      </c>
      <c r="C77" s="99"/>
      <c r="D77" s="99"/>
      <c r="E77" s="99"/>
      <c r="F77" s="100"/>
      <c r="G77" s="51"/>
    </row>
    <row r="78" spans="1:255" ht="12" customHeight="1">
      <c r="A78" s="3"/>
      <c r="B78" s="101" t="s">
        <v>40</v>
      </c>
      <c r="C78" s="42"/>
      <c r="D78" s="42"/>
      <c r="E78" s="42"/>
      <c r="F78" s="102"/>
      <c r="G78" s="51"/>
    </row>
    <row r="79" spans="1:255" ht="12" customHeight="1">
      <c r="A79" s="3"/>
      <c r="B79" s="101" t="s">
        <v>41</v>
      </c>
      <c r="C79" s="42"/>
      <c r="D79" s="42"/>
      <c r="E79" s="42"/>
      <c r="F79" s="102"/>
      <c r="G79" s="51"/>
    </row>
    <row r="80" spans="1:255" ht="12" customHeight="1">
      <c r="A80" s="3"/>
      <c r="B80" s="101" t="s">
        <v>42</v>
      </c>
      <c r="C80" s="42"/>
      <c r="D80" s="42"/>
      <c r="E80" s="42"/>
      <c r="F80" s="102"/>
      <c r="G80" s="51"/>
    </row>
    <row r="81" spans="1:7" ht="12" customHeight="1">
      <c r="A81" s="3"/>
      <c r="B81" s="101" t="s">
        <v>43</v>
      </c>
      <c r="C81" s="42"/>
      <c r="D81" s="42"/>
      <c r="E81" s="42"/>
      <c r="F81" s="102"/>
      <c r="G81" s="51"/>
    </row>
    <row r="82" spans="1:7" ht="12" customHeight="1">
      <c r="A82" s="3"/>
      <c r="B82" s="101" t="s">
        <v>44</v>
      </c>
      <c r="C82" s="42"/>
      <c r="D82" s="42"/>
      <c r="E82" s="42"/>
      <c r="F82" s="102"/>
      <c r="G82" s="51"/>
    </row>
    <row r="83" spans="1:7" ht="12" customHeight="1" thickBot="1">
      <c r="A83" s="3"/>
      <c r="B83" s="103" t="s">
        <v>45</v>
      </c>
      <c r="C83" s="104"/>
      <c r="D83" s="104"/>
      <c r="E83" s="104"/>
      <c r="F83" s="105"/>
      <c r="G83" s="51"/>
    </row>
    <row r="84" spans="1:7" ht="12" customHeight="1">
      <c r="A84" s="3"/>
      <c r="B84" s="44"/>
      <c r="C84" s="42"/>
      <c r="D84" s="42"/>
      <c r="E84" s="42"/>
      <c r="F84" s="42"/>
      <c r="G84" s="51"/>
    </row>
    <row r="85" spans="1:7" ht="12" customHeight="1">
      <c r="A85" s="3"/>
      <c r="B85" s="106" t="s">
        <v>46</v>
      </c>
      <c r="C85" s="107"/>
      <c r="D85" s="54"/>
      <c r="E85" s="45"/>
      <c r="F85" s="45"/>
      <c r="G85" s="51"/>
    </row>
    <row r="86" spans="1:7" ht="12" customHeight="1">
      <c r="A86" s="3"/>
      <c r="B86" s="55" t="s">
        <v>33</v>
      </c>
      <c r="C86" s="56" t="s">
        <v>47</v>
      </c>
      <c r="D86" s="57" t="s">
        <v>48</v>
      </c>
      <c r="E86" s="45"/>
      <c r="F86" s="45"/>
      <c r="G86" s="51"/>
    </row>
    <row r="87" spans="1:7" ht="12" customHeight="1">
      <c r="A87" s="3"/>
      <c r="B87" s="58" t="s">
        <v>49</v>
      </c>
      <c r="C87" s="59">
        <f>G29</f>
        <v>1980000</v>
      </c>
      <c r="D87" s="60">
        <f>(C87/C93)</f>
        <v>0.42381640119385228</v>
      </c>
      <c r="E87" s="45"/>
      <c r="F87" s="45"/>
      <c r="G87" s="51"/>
    </row>
    <row r="88" spans="1:7" ht="12" customHeight="1">
      <c r="A88" s="3"/>
      <c r="B88" s="58" t="s">
        <v>50</v>
      </c>
      <c r="C88" s="61">
        <v>0</v>
      </c>
      <c r="D88" s="60">
        <v>0</v>
      </c>
      <c r="E88" s="45"/>
      <c r="F88" s="45"/>
      <c r="G88" s="51"/>
    </row>
    <row r="89" spans="1:7" ht="12" customHeight="1">
      <c r="A89" s="3"/>
      <c r="B89" s="58" t="s">
        <v>51</v>
      </c>
      <c r="C89" s="59">
        <f>G45</f>
        <v>259350</v>
      </c>
      <c r="D89" s="60">
        <f>(C89/C93)</f>
        <v>5.5513527095770503E-2</v>
      </c>
      <c r="E89" s="45"/>
      <c r="F89" s="45"/>
      <c r="G89" s="51"/>
    </row>
    <row r="90" spans="1:7" ht="12" customHeight="1">
      <c r="A90" s="3"/>
      <c r="B90" s="58" t="s">
        <v>28</v>
      </c>
      <c r="C90" s="59">
        <f>G63</f>
        <v>2170016</v>
      </c>
      <c r="D90" s="60">
        <f>(C90/C93)</f>
        <v>0.46448907659246391</v>
      </c>
      <c r="E90" s="45"/>
      <c r="F90" s="45"/>
      <c r="G90" s="51"/>
    </row>
    <row r="91" spans="1:7" ht="12" customHeight="1">
      <c r="A91" s="3"/>
      <c r="B91" s="58" t="s">
        <v>52</v>
      </c>
      <c r="C91" s="62">
        <f>G68</f>
        <v>40000</v>
      </c>
      <c r="D91" s="60">
        <f>(C91/C93)</f>
        <v>8.5619474988657025E-3</v>
      </c>
      <c r="E91" s="46"/>
      <c r="F91" s="46"/>
      <c r="G91" s="51"/>
    </row>
    <row r="92" spans="1:7" ht="12" customHeight="1">
      <c r="A92" s="3"/>
      <c r="B92" s="58" t="s">
        <v>53</v>
      </c>
      <c r="C92" s="62">
        <f>G71</f>
        <v>222468.30000000002</v>
      </c>
      <c r="D92" s="60">
        <f>(C92/C93)</f>
        <v>4.7619047619047623E-2</v>
      </c>
      <c r="E92" s="46"/>
      <c r="F92" s="46"/>
      <c r="G92" s="51"/>
    </row>
    <row r="93" spans="1:7" ht="12" customHeight="1">
      <c r="A93" s="3"/>
      <c r="B93" s="55" t="s">
        <v>54</v>
      </c>
      <c r="C93" s="63">
        <f>SUM(C87:C92)</f>
        <v>4671834.3</v>
      </c>
      <c r="D93" s="64">
        <f>SUM(D87:D92)</f>
        <v>1</v>
      </c>
      <c r="E93" s="46"/>
      <c r="F93" s="46"/>
      <c r="G93" s="51"/>
    </row>
    <row r="94" spans="1:7" ht="12" customHeight="1">
      <c r="A94" s="3"/>
      <c r="B94" s="44"/>
      <c r="C94" s="41"/>
      <c r="D94" s="41"/>
      <c r="E94" s="41"/>
      <c r="F94" s="41"/>
      <c r="G94" s="51"/>
    </row>
    <row r="95" spans="1:7" ht="12" customHeight="1">
      <c r="A95" s="3"/>
      <c r="B95" s="52"/>
      <c r="C95" s="41"/>
      <c r="D95" s="41"/>
      <c r="E95" s="41"/>
      <c r="F95" s="41"/>
      <c r="G95" s="51"/>
    </row>
    <row r="96" spans="1:7" ht="12" customHeight="1">
      <c r="A96" s="3"/>
      <c r="B96" s="65"/>
      <c r="C96" s="66" t="s">
        <v>107</v>
      </c>
      <c r="D96" s="65"/>
      <c r="E96" s="65"/>
      <c r="F96" s="46"/>
      <c r="G96" s="51"/>
    </row>
    <row r="97" spans="1:7" ht="12" customHeight="1">
      <c r="A97" s="3"/>
      <c r="B97" s="55" t="s">
        <v>108</v>
      </c>
      <c r="C97" s="67">
        <v>20000</v>
      </c>
      <c r="D97" s="67">
        <v>25000</v>
      </c>
      <c r="E97" s="67">
        <v>30000</v>
      </c>
      <c r="F97" s="47"/>
      <c r="G97" s="53"/>
    </row>
    <row r="98" spans="1:7" ht="12" customHeight="1">
      <c r="A98" s="3"/>
      <c r="B98" s="55" t="s">
        <v>109</v>
      </c>
      <c r="C98" s="63">
        <f>(G72/C97)</f>
        <v>233.59171499999999</v>
      </c>
      <c r="D98" s="63">
        <f>(G72/D97)</f>
        <v>186.87337199999999</v>
      </c>
      <c r="E98" s="63">
        <f>(G72/E97)</f>
        <v>155.72781000000001</v>
      </c>
      <c r="F98" s="47"/>
      <c r="G98" s="53"/>
    </row>
    <row r="99" spans="1:7" ht="12" customHeight="1">
      <c r="A99" s="3"/>
      <c r="B99" s="43" t="s">
        <v>55</v>
      </c>
      <c r="C99" s="42"/>
      <c r="D99" s="42"/>
      <c r="E99" s="42"/>
      <c r="F99" s="42"/>
      <c r="G99" s="42"/>
    </row>
    <row r="100" spans="1:7" ht="12" customHeight="1"/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Coliflor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2022-07-26T14:50:40Z</dcterms:modified>
</cp:coreProperties>
</file>