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ANCAGUA 3\"/>
    </mc:Choice>
  </mc:AlternateContent>
  <bookViews>
    <workbookView xWindow="-120" yWindow="-120" windowWidth="20730" windowHeight="11160"/>
  </bookViews>
  <sheets>
    <sheet name="DURAZNO CONSERVERO" sheetId="1" r:id="rId1"/>
  </sheets>
  <definedNames>
    <definedName name="_xlnm.Print_Area" localSheetId="0">'DURAZNO CONSERVERO'!$B$2:$G$103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G66" i="1"/>
  <c r="G64" i="1"/>
  <c r="G63" i="1"/>
  <c r="G62" i="1"/>
  <c r="G61" i="1"/>
  <c r="G60" i="1"/>
  <c r="G58" i="1"/>
  <c r="G56" i="1"/>
  <c r="G55" i="1"/>
  <c r="G54" i="1"/>
  <c r="G53" i="1"/>
  <c r="G52" i="1"/>
  <c r="G51" i="1"/>
  <c r="G49" i="1"/>
  <c r="G48" i="1"/>
  <c r="G42" i="1"/>
  <c r="G41" i="1"/>
  <c r="G40" i="1"/>
  <c r="G39" i="1"/>
  <c r="G38" i="1"/>
  <c r="G37" i="1"/>
  <c r="G36" i="1"/>
  <c r="G26" i="1"/>
  <c r="G25" i="1"/>
  <c r="G24" i="1"/>
  <c r="G23" i="1"/>
  <c r="G22" i="1"/>
  <c r="G21" i="1"/>
  <c r="G12" i="1"/>
  <c r="G27" i="1" l="1"/>
  <c r="G43" i="1"/>
  <c r="G67" i="1"/>
  <c r="G72" i="1" l="1"/>
  <c r="D101" i="1" l="1"/>
  <c r="C93" i="1"/>
  <c r="C94" i="1" l="1"/>
  <c r="C91" i="1"/>
  <c r="C95" i="1"/>
  <c r="C92" i="1" l="1"/>
  <c r="G77" i="1"/>
  <c r="G74" i="1" l="1"/>
  <c r="G75" i="1" s="1"/>
  <c r="C96" i="1" s="1"/>
  <c r="G76" i="1" l="1"/>
  <c r="D102" i="1" s="1"/>
  <c r="C97" i="1"/>
  <c r="D91" i="1" s="1"/>
  <c r="C102" i="1" l="1"/>
  <c r="E102" i="1"/>
  <c r="G78" i="1"/>
  <c r="D96" i="1"/>
  <c r="D94" i="1"/>
  <c r="D95" i="1"/>
  <c r="D93" i="1"/>
  <c r="D97" i="1" l="1"/>
</calcChain>
</file>

<file path=xl/sharedStrings.xml><?xml version="1.0" encoding="utf-8"?>
<sst xmlns="http://schemas.openxmlformats.org/spreadsheetml/2006/main" count="190" uniqueCount="127">
  <si>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</si>
  <si>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</si>
  <si>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</si>
  <si>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</si>
  <si>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</si>
  <si>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</si>
  <si>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</si>
  <si>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</si>
  <si>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</si>
  <si>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</si>
  <si>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</si>
  <si>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</si>
  <si>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</si>
  <si>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</si>
  <si>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</si>
  <si>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</si>
  <si>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</si>
  <si>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</si>
  <si>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</si>
  <si>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</si>
  <si>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</si>
  <si>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</si>
  <si>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</si>
  <si>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</si>
  <si>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</si>
  <si>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</si>
  <si>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</si>
  <si>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</si>
  <si>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</si>
  <si>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</si>
  <si>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</si>
  <si>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</si>
  <si>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</si>
  <si>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</si>
  <si>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</si>
  <si>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</si>
  <si>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</si>
  <si>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</si>
  <si>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</si>
  <si>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</si>
  <si>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</si>
  <si>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</si>
  <si>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</si>
  <si>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</si>
  <si>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</si>
  <si>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</si>
  <si>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</si>
  <si>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</si>
  <si>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</si>
  <si>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</si>
  <si>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</si>
  <si>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</si>
  <si>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</si>
  <si>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</si>
  <si>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</si>
  <si>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</si>
  <si>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</si>
  <si>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kg</t>
  </si>
  <si>
    <t>Lib. B. O'Higgins</t>
  </si>
  <si>
    <t>Rancagua</t>
  </si>
  <si>
    <t>Todas</t>
  </si>
  <si>
    <t>FUNGICIDAS</t>
  </si>
  <si>
    <t>FERTILIZANTES</t>
  </si>
  <si>
    <t>lt</t>
  </si>
  <si>
    <t>Poda</t>
  </si>
  <si>
    <t>Junio</t>
  </si>
  <si>
    <t>Control de malezas</t>
  </si>
  <si>
    <t>Enero - Diciembre</t>
  </si>
  <si>
    <t>Octubre - Mayo</t>
  </si>
  <si>
    <t>Julio</t>
  </si>
  <si>
    <t>Agosto</t>
  </si>
  <si>
    <t>Urea</t>
  </si>
  <si>
    <t>Septiembre</t>
  </si>
  <si>
    <t>Septiembre - Octubre</t>
  </si>
  <si>
    <t>Roundup</t>
  </si>
  <si>
    <t>Varios, cercos, conducción, tutores, etc.</t>
  </si>
  <si>
    <t>Nordox Super 75 WG</t>
  </si>
  <si>
    <t>Septiembre - Diciembre</t>
  </si>
  <si>
    <t>c/u</t>
  </si>
  <si>
    <t>Raleo</t>
  </si>
  <si>
    <t>Triturar residuos poda</t>
  </si>
  <si>
    <t>Rastra</t>
  </si>
  <si>
    <t>Muriato de potasio</t>
  </si>
  <si>
    <t>Ziram 76 WG</t>
  </si>
  <si>
    <t>Julio - Agosto</t>
  </si>
  <si>
    <t>Indar Flo 30 FS</t>
  </si>
  <si>
    <t>Tebuconazol 43 SC</t>
  </si>
  <si>
    <t>Propizol 25 EC</t>
  </si>
  <si>
    <t>HERBICIDAS</t>
  </si>
  <si>
    <t>INSECTICIDAS</t>
  </si>
  <si>
    <t>Lorsban 4E</t>
  </si>
  <si>
    <t>Septiembre - Noviembre</t>
  </si>
  <si>
    <t>Imidan 70 WP</t>
  </si>
  <si>
    <t>DURAZNO CONSERVERO</t>
  </si>
  <si>
    <t>Medio - Alto</t>
  </si>
  <si>
    <t>Enero - Febrero</t>
  </si>
  <si>
    <t>Agroindustria</t>
  </si>
  <si>
    <t>Heladas, lluvia extemporánea</t>
  </si>
  <si>
    <t>Mayo</t>
  </si>
  <si>
    <t>Riego (16 riegos 8 meses)</t>
  </si>
  <si>
    <t>Cosecha 88 Bins/ha</t>
  </si>
  <si>
    <t>Surqueadura riego</t>
  </si>
  <si>
    <t xml:space="preserve">Control de malezas </t>
  </si>
  <si>
    <t>Sept - Noviembre</t>
  </si>
  <si>
    <t>Incorporar residuos (rastra)</t>
  </si>
  <si>
    <t>Cosecha. Carro de arrastre</t>
  </si>
  <si>
    <t>Nebulizadora (6)</t>
  </si>
  <si>
    <t>Abril - Diciembre</t>
  </si>
  <si>
    <t>Agosto - Octubre</t>
  </si>
  <si>
    <t>Kg</t>
  </si>
  <si>
    <t>Marzo - Agosto</t>
  </si>
  <si>
    <t>Abril - Octubre</t>
  </si>
  <si>
    <t>Azufre WP</t>
  </si>
  <si>
    <t>Agosto - Noviembre</t>
  </si>
  <si>
    <t>Punto  70 WP</t>
  </si>
  <si>
    <t>Zero 5 EC</t>
  </si>
  <si>
    <t xml:space="preserve">Sunspray (aceite)  </t>
  </si>
  <si>
    <t>Octubre - Noviembre</t>
  </si>
  <si>
    <t>Topas 200 EW</t>
  </si>
  <si>
    <t>Traslados</t>
  </si>
  <si>
    <r>
      <rPr>
        <u/>
        <sz val="9"/>
        <color indexed="8"/>
        <rFont val="Arial Narrow"/>
        <family val="2"/>
      </rPr>
      <t>Fuente</t>
    </r>
    <r>
      <rPr>
        <sz val="9"/>
        <color indexed="8"/>
        <rFont val="Arial Narrow"/>
        <family val="2"/>
      </rPr>
      <t>: INDAP</t>
    </r>
  </si>
  <si>
    <r>
      <rPr>
        <b/>
        <u/>
        <sz val="9"/>
        <color indexed="8"/>
        <rFont val="Arial Narrow"/>
        <family val="2"/>
      </rPr>
      <t>Notas</t>
    </r>
    <r>
      <rPr>
        <b/>
        <sz val="9"/>
        <color indexed="8"/>
        <rFont val="Arial Narrow"/>
        <family val="2"/>
      </rPr>
      <t>:</t>
    </r>
  </si>
  <si>
    <t>RENDIMIENTO (kg/ha)</t>
  </si>
  <si>
    <t>PRECIO ESPERADO ($/kg)</t>
  </si>
  <si>
    <t>ESCENARIOS COSTO UNITARIO  ($/kg)</t>
  </si>
  <si>
    <t>Rendimiento  (kg/hà)</t>
  </si>
  <si>
    <t>Costo unitario ($/ 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</si>
</sst>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.00_-;\-&quot;$&quot;\ * #,##0.00_-;_-&quot;$&quot;\ * &quot;-&quot;??_-;_-@_-"/>
    <numFmt numFmtId="168" formatCode="[$-C0A]mmmm\-yy;@"/>
    <numFmt numFmtId="169" formatCode="0.0"/>
  </numFmts>
  <fonts count="17" x14ac:knownFonts="1">
    <font>
      <sz val="11"/>
      <color indexed="8"/>
      <name val="Calibri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MS Sans Serif"/>
      <family val="2"/>
    </font>
    <font>
      <b/>
      <sz val="9"/>
      <color indexed="9"/>
      <name val="Arial Narrow"/>
      <family val="2"/>
    </font>
    <font>
      <sz val="9"/>
      <color theme="1"/>
      <name val="Arial Narrow"/>
      <family val="2"/>
    </font>
    <font>
      <b/>
      <i/>
      <sz val="9"/>
      <color indexed="9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0"/>
      <name val="Arial Narrow"/>
      <family val="2"/>
    </font>
    <font>
      <b/>
      <sz val="9"/>
      <color indexed="8"/>
      <name val="Arial Narrow"/>
      <family val="2"/>
    </font>
    <font>
      <u/>
      <sz val="9"/>
      <color indexed="8"/>
      <name val="Arial Narrow"/>
      <family val="2"/>
    </font>
    <font>
      <b/>
      <u/>
      <sz val="9"/>
      <color indexed="8"/>
      <name val="Arial Narrow"/>
      <family val="2"/>
    </font>
    <font>
      <b/>
      <sz val="9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8">
    <xf numFmtId="0" fontId="0" fillId="0" borderId="0" applyNumberFormat="0" applyFill="0" applyBorder="0" applyProtection="0"/>
    <xf numFmtId="0" fontId="3" fillId="0" borderId="20"/>
    <xf numFmtId="43" fontId="4" fillId="0" borderId="0" applyFont="0" applyFill="0" applyBorder="0" applyAlignment="0" applyProtection="0"/>
    <xf numFmtId="164" fontId="3" fillId="0" borderId="20" applyFont="0" applyFill="0" applyBorder="0" applyAlignment="0" applyProtection="0"/>
    <xf numFmtId="167" fontId="3" fillId="0" borderId="2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20"/>
    <xf numFmtId="0" fontId="3" fillId="0" borderId="20"/>
  </cellStyleXfs>
  <cellXfs count="180">
    <xf numFmtId="0" fontId="0" fillId="0" borderId="0" xfId="0" applyFont="1" applyAlignment="1"/>
    <xf numFmtId="0" fontId="1" fillId="2" borderId="7" xfId="0" applyFont="1" applyFill="1" applyBorder="1" applyAlignment="1"/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0" fontId="2" fillId="3" borderId="19" xfId="0" applyFont="1" applyFill="1" applyBorder="1" applyAlignment="1">
      <alignment horizontal="right" vertical="center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vertical="center" wrapText="1"/>
    </xf>
    <xf numFmtId="0" fontId="8" fillId="9" borderId="58" xfId="0" applyFont="1" applyFill="1" applyBorder="1" applyAlignment="1">
      <alignment horizontal="right" vertical="center" wrapText="1"/>
    </xf>
    <xf numFmtId="3" fontId="8" fillId="0" borderId="61" xfId="0" applyNumberFormat="1" applyFont="1" applyBorder="1" applyAlignment="1">
      <alignment horizontal="right" vertical="center"/>
    </xf>
    <xf numFmtId="0" fontId="8" fillId="9" borderId="58" xfId="0" applyFont="1" applyFill="1" applyBorder="1" applyAlignment="1">
      <alignment horizontal="right" vertical="center"/>
    </xf>
    <xf numFmtId="17" fontId="8" fillId="0" borderId="58" xfId="0" applyNumberFormat="1" applyFont="1" applyBorder="1" applyAlignment="1">
      <alignment horizontal="right" vertical="center"/>
    </xf>
    <xf numFmtId="3" fontId="8" fillId="0" borderId="58" xfId="0" applyNumberFormat="1" applyFont="1" applyFill="1" applyBorder="1" applyAlignment="1">
      <alignment horizontal="right" vertical="center"/>
    </xf>
    <xf numFmtId="3" fontId="8" fillId="0" borderId="58" xfId="0" applyNumberFormat="1" applyFont="1" applyBorder="1" applyAlignment="1">
      <alignment horizontal="right" vertical="center"/>
    </xf>
    <xf numFmtId="0" fontId="8" fillId="0" borderId="58" xfId="0" applyFont="1" applyBorder="1" applyAlignment="1">
      <alignment horizontal="right" vertical="center" wrapText="1"/>
    </xf>
    <xf numFmtId="168" fontId="8" fillId="9" borderId="58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0" fontId="10" fillId="0" borderId="60" xfId="7" applyFont="1" applyFill="1" applyBorder="1" applyAlignment="1" applyProtection="1">
      <alignment horizontal="left" vertical="center"/>
    </xf>
    <xf numFmtId="0" fontId="8" fillId="0" borderId="60" xfId="0" applyFont="1" applyBorder="1" applyAlignment="1">
      <alignment horizontal="center" vertical="center"/>
    </xf>
    <xf numFmtId="0" fontId="10" fillId="0" borderId="60" xfId="7" applyNumberFormat="1" applyFont="1" applyFill="1" applyBorder="1" applyAlignment="1" applyProtection="1">
      <alignment horizontal="center" vertical="center"/>
    </xf>
    <xf numFmtId="0" fontId="8" fillId="0" borderId="58" xfId="0" applyFont="1" applyBorder="1" applyAlignment="1">
      <alignment horizontal="center" vertical="center" wrapText="1"/>
    </xf>
    <xf numFmtId="3" fontId="10" fillId="0" borderId="60" xfId="2" applyNumberFormat="1" applyFont="1" applyFill="1" applyBorder="1" applyAlignment="1" applyProtection="1">
      <alignment horizontal="center" vertical="center"/>
    </xf>
    <xf numFmtId="3" fontId="10" fillId="0" borderId="60" xfId="2" applyNumberFormat="1" applyFont="1" applyBorder="1" applyAlignment="1">
      <alignment horizontal="center" vertical="center"/>
    </xf>
    <xf numFmtId="0" fontId="10" fillId="0" borderId="60" xfId="7" applyFont="1" applyFill="1" applyBorder="1" applyAlignment="1" applyProtection="1">
      <alignment horizontal="left" vertical="center" wrapText="1"/>
    </xf>
    <xf numFmtId="0" fontId="8" fillId="0" borderId="60" xfId="0" applyFont="1" applyFill="1" applyBorder="1" applyAlignment="1">
      <alignment wrapText="1"/>
    </xf>
    <xf numFmtId="0" fontId="8" fillId="0" borderId="60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wrapText="1"/>
    </xf>
    <xf numFmtId="3" fontId="8" fillId="0" borderId="60" xfId="5" applyNumberFormat="1" applyFont="1" applyFill="1" applyBorder="1" applyAlignment="1">
      <alignment horizontal="center" wrapText="1"/>
    </xf>
    <xf numFmtId="3" fontId="1" fillId="2" borderId="12" xfId="0" applyNumberFormat="1" applyFont="1" applyFill="1" applyBorder="1" applyAlignment="1"/>
    <xf numFmtId="3" fontId="1" fillId="2" borderId="12" xfId="0" applyNumberFormat="1" applyFont="1" applyFill="1" applyBorder="1" applyAlignment="1">
      <alignment horizontal="right"/>
    </xf>
    <xf numFmtId="49" fontId="7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0" fillId="0" borderId="58" xfId="7" applyFont="1" applyFill="1" applyBorder="1" applyAlignment="1" applyProtection="1">
      <alignment horizontal="left" vertical="center"/>
    </xf>
    <xf numFmtId="0" fontId="10" fillId="0" borderId="58" xfId="7" applyFont="1" applyFill="1" applyBorder="1" applyAlignment="1" applyProtection="1">
      <alignment horizontal="center" vertical="center"/>
    </xf>
    <xf numFmtId="169" fontId="10" fillId="0" borderId="58" xfId="7" applyNumberFormat="1" applyFont="1" applyFill="1" applyBorder="1" applyAlignment="1" applyProtection="1">
      <alignment horizontal="center" vertical="center"/>
    </xf>
    <xf numFmtId="3" fontId="10" fillId="0" borderId="58" xfId="2" applyNumberFormat="1" applyFont="1" applyFill="1" applyBorder="1" applyAlignment="1" applyProtection="1">
      <alignment horizontal="center" vertical="center"/>
    </xf>
    <xf numFmtId="3" fontId="10" fillId="0" borderId="58" xfId="2" applyNumberFormat="1" applyFont="1" applyBorder="1" applyAlignment="1">
      <alignment horizontal="center" vertical="center"/>
    </xf>
    <xf numFmtId="0" fontId="10" fillId="0" borderId="62" xfId="7" applyFont="1" applyFill="1" applyBorder="1" applyAlignment="1" applyProtection="1">
      <alignment horizontal="left" vertical="center"/>
    </xf>
    <xf numFmtId="0" fontId="10" fillId="0" borderId="62" xfId="7" applyFont="1" applyFill="1" applyBorder="1" applyAlignment="1" applyProtection="1">
      <alignment horizontal="center" vertical="center"/>
    </xf>
    <xf numFmtId="169" fontId="10" fillId="0" borderId="62" xfId="7" applyNumberFormat="1" applyFont="1" applyFill="1" applyBorder="1" applyAlignment="1" applyProtection="1">
      <alignment horizontal="center" vertical="center"/>
    </xf>
    <xf numFmtId="3" fontId="10" fillId="0" borderId="62" xfId="2" applyNumberFormat="1" applyFont="1" applyFill="1" applyBorder="1" applyAlignment="1" applyProtection="1">
      <alignment horizontal="center" vertical="center"/>
    </xf>
    <xf numFmtId="3" fontId="10" fillId="0" borderId="62" xfId="2" applyNumberFormat="1" applyFont="1" applyBorder="1" applyAlignment="1">
      <alignment horizontal="center" vertical="center"/>
    </xf>
    <xf numFmtId="0" fontId="8" fillId="0" borderId="60" xfId="0" applyFont="1" applyBorder="1"/>
    <xf numFmtId="0" fontId="8" fillId="0" borderId="60" xfId="0" applyFont="1" applyBorder="1" applyAlignment="1">
      <alignment horizontal="center"/>
    </xf>
    <xf numFmtId="49" fontId="7" fillId="3" borderId="52" xfId="0" applyNumberFormat="1" applyFont="1" applyFill="1" applyBorder="1" applyAlignment="1">
      <alignment horizontal="center" vertical="center" wrapText="1"/>
    </xf>
    <xf numFmtId="49" fontId="7" fillId="3" borderId="52" xfId="0" applyNumberFormat="1" applyFont="1" applyFill="1" applyBorder="1" applyAlignment="1">
      <alignment horizontal="right" vertical="center" wrapText="1"/>
    </xf>
    <xf numFmtId="0" fontId="11" fillId="0" borderId="60" xfId="6" applyNumberFormat="1" applyFont="1" applyFill="1" applyBorder="1" applyAlignment="1" applyProtection="1">
      <alignment horizontal="left" vertical="center"/>
    </xf>
    <xf numFmtId="0" fontId="12" fillId="0" borderId="60" xfId="0" applyFont="1" applyFill="1" applyBorder="1" applyAlignment="1">
      <alignment horizontal="center" vertical="center" wrapText="1"/>
    </xf>
    <xf numFmtId="3" fontId="12" fillId="0" borderId="60" xfId="2" applyNumberFormat="1" applyFont="1" applyFill="1" applyBorder="1" applyAlignment="1">
      <alignment horizontal="right" vertical="center" wrapText="1"/>
    </xf>
    <xf numFmtId="0" fontId="8" fillId="0" borderId="60" xfId="6" applyNumberFormat="1" applyFont="1" applyFill="1" applyBorder="1" applyAlignment="1" applyProtection="1">
      <alignment horizontal="left" vertical="center"/>
    </xf>
    <xf numFmtId="3" fontId="8" fillId="0" borderId="60" xfId="2" applyNumberFormat="1" applyFont="1" applyFill="1" applyBorder="1" applyAlignment="1">
      <alignment horizontal="center" vertical="center" wrapText="1"/>
    </xf>
    <xf numFmtId="0" fontId="11" fillId="0" borderId="60" xfId="7" applyFont="1" applyFill="1" applyBorder="1" applyAlignment="1" applyProtection="1">
      <alignment horizontal="left" vertical="center"/>
    </xf>
    <xf numFmtId="0" fontId="8" fillId="9" borderId="60" xfId="0" applyFont="1" applyFill="1" applyBorder="1"/>
    <xf numFmtId="0" fontId="8" fillId="9" borderId="60" xfId="0" applyFont="1" applyFill="1" applyBorder="1" applyAlignment="1">
      <alignment horizontal="center"/>
    </xf>
    <xf numFmtId="0" fontId="11" fillId="0" borderId="60" xfId="7" applyFont="1" applyFill="1" applyBorder="1" applyAlignment="1" applyProtection="1">
      <alignment vertical="center"/>
    </xf>
    <xf numFmtId="3" fontId="8" fillId="0" borderId="60" xfId="0" applyNumberFormat="1" applyFont="1" applyFill="1" applyBorder="1" applyAlignment="1">
      <alignment horizontal="center"/>
    </xf>
    <xf numFmtId="3" fontId="8" fillId="0" borderId="60" xfId="0" applyNumberFormat="1" applyFont="1" applyBorder="1" applyAlignment="1">
      <alignment horizontal="center"/>
    </xf>
    <xf numFmtId="0" fontId="1" fillId="2" borderId="53" xfId="0" applyFont="1" applyFill="1" applyBorder="1" applyAlignment="1"/>
    <xf numFmtId="0" fontId="1" fillId="2" borderId="54" xfId="0" applyFont="1" applyFill="1" applyBorder="1" applyAlignment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 applyAlignment="1"/>
    <xf numFmtId="3" fontId="1" fillId="2" borderId="54" xfId="0" applyNumberFormat="1" applyFont="1" applyFill="1" applyBorder="1" applyAlignment="1">
      <alignment horizontal="right"/>
    </xf>
    <xf numFmtId="49" fontId="7" fillId="3" borderId="52" xfId="0" applyNumberFormat="1" applyFont="1" applyFill="1" applyBorder="1" applyAlignment="1">
      <alignment horizontal="center" vertical="center"/>
    </xf>
    <xf numFmtId="0" fontId="8" fillId="0" borderId="60" xfId="0" applyFont="1" applyFill="1" applyBorder="1"/>
    <xf numFmtId="0" fontId="8" fillId="0" borderId="60" xfId="0" applyFont="1" applyFill="1" applyBorder="1" applyAlignment="1">
      <alignment horizont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3" fontId="1" fillId="2" borderId="23" xfId="0" applyNumberFormat="1" applyFont="1" applyFill="1" applyBorder="1" applyAlignment="1">
      <alignment horizontal="right"/>
    </xf>
    <xf numFmtId="49" fontId="7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5" fontId="7" fillId="5" borderId="26" xfId="0" applyNumberFormat="1" applyFont="1" applyFill="1" applyBorder="1" applyAlignment="1">
      <alignment vertical="center"/>
    </xf>
    <xf numFmtId="49" fontId="7" fillId="3" borderId="27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5" fontId="7" fillId="3" borderId="28" xfId="0" applyNumberFormat="1" applyFont="1" applyFill="1" applyBorder="1" applyAlignment="1">
      <alignment vertical="center"/>
    </xf>
    <xf numFmtId="49" fontId="7" fillId="5" borderId="27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5" fontId="7" fillId="5" borderId="28" xfId="0" applyNumberFormat="1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165" fontId="7" fillId="2" borderId="20" xfId="0" applyNumberFormat="1" applyFont="1" applyFill="1" applyBorder="1" applyAlignment="1">
      <alignment horizontal="right" vertical="center"/>
    </xf>
    <xf numFmtId="165" fontId="13" fillId="2" borderId="20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1" fillId="2" borderId="10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1" fillId="0" borderId="20" xfId="0" applyNumberFormat="1" applyFont="1" applyBorder="1" applyAlignment="1"/>
    <xf numFmtId="0" fontId="1" fillId="2" borderId="22" xfId="0" applyFont="1" applyFill="1" applyBorder="1" applyAlignment="1"/>
    <xf numFmtId="0" fontId="1" fillId="2" borderId="59" xfId="0" applyFont="1" applyFill="1" applyBorder="1" applyAlignment="1"/>
    <xf numFmtId="3" fontId="1" fillId="0" borderId="0" xfId="0" applyNumberFormat="1" applyFont="1" applyAlignment="1"/>
    <xf numFmtId="0" fontId="7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1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13" fillId="7" borderId="31" xfId="0" applyNumberFormat="1" applyFont="1" applyFill="1" applyBorder="1" applyAlignment="1">
      <alignment vertical="center"/>
    </xf>
    <xf numFmtId="49" fontId="13" fillId="7" borderId="21" xfId="0" applyNumberFormat="1" applyFont="1" applyFill="1" applyBorder="1" applyAlignment="1">
      <alignment horizontal="center" vertical="center"/>
    </xf>
    <xf numFmtId="49" fontId="1" fillId="7" borderId="32" xfId="0" applyNumberFormat="1" applyFont="1" applyFill="1" applyBorder="1" applyAlignment="1">
      <alignment horizontal="center"/>
    </xf>
    <xf numFmtId="49" fontId="13" fillId="2" borderId="3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166" fontId="13" fillId="2" borderId="6" xfId="0" applyNumberFormat="1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49" fontId="13" fillId="7" borderId="35" xfId="0" applyNumberFormat="1" applyFont="1" applyFill="1" applyBorder="1" applyAlignment="1">
      <alignment vertical="center"/>
    </xf>
    <xf numFmtId="166" fontId="13" fillId="7" borderId="36" xfId="0" applyNumberFormat="1" applyFont="1" applyFill="1" applyBorder="1" applyAlignment="1">
      <alignment vertical="center"/>
    </xf>
    <xf numFmtId="9" fontId="13" fillId="7" borderId="37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9" fontId="13" fillId="7" borderId="49" xfId="0" applyNumberFormat="1" applyFont="1" applyFill="1" applyBorder="1" applyAlignment="1">
      <alignment vertical="center"/>
    </xf>
    <xf numFmtId="3" fontId="13" fillId="7" borderId="50" xfId="0" applyNumberFormat="1" applyFont="1" applyFill="1" applyBorder="1" applyAlignment="1">
      <alignment vertical="center"/>
    </xf>
    <xf numFmtId="0" fontId="13" fillId="6" borderId="20" xfId="0" applyFont="1" applyFill="1" applyBorder="1" applyAlignment="1">
      <alignment vertical="center"/>
    </xf>
    <xf numFmtId="166" fontId="13" fillId="7" borderId="37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9" fillId="3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49" fontId="16" fillId="8" borderId="55" xfId="0" applyNumberFormat="1" applyFont="1" applyFill="1" applyBorder="1" applyAlignment="1">
      <alignment horizontal="center" vertical="center"/>
    </xf>
    <xf numFmtId="49" fontId="16" fillId="8" borderId="56" xfId="0" applyNumberFormat="1" applyFont="1" applyFill="1" applyBorder="1" applyAlignment="1">
      <alignment horizontal="center" vertical="center"/>
    </xf>
    <xf numFmtId="49" fontId="16" fillId="8" borderId="57" xfId="0" applyNumberFormat="1" applyFont="1" applyFill="1" applyBorder="1" applyAlignment="1">
      <alignment horizontal="center" vertical="center"/>
    </xf>
    <xf numFmtId="49" fontId="16" fillId="8" borderId="38" xfId="0" applyNumberFormat="1" applyFont="1" applyFill="1" applyBorder="1" applyAlignment="1">
      <alignment vertical="center"/>
    </xf>
    <xf numFmtId="0" fontId="13" fillId="8" borderId="39" xfId="0" applyFont="1" applyFill="1" applyBorder="1" applyAlignment="1">
      <alignment vertical="center"/>
    </xf>
  </cellXfs>
  <cellStyles count="8">
    <cellStyle name="Millares" xfId="2" builtinId="3"/>
    <cellStyle name="Millares 6 2" xfId="3"/>
    <cellStyle name="Moneda" xfId="5" builtinId="4"/>
    <cellStyle name="Moneda 4" xfId="4"/>
    <cellStyle name="Normal" xfId="0" builtinId="0"/>
    <cellStyle name="Normal 2" xfId="1"/>
    <cellStyle name="Normal 2 3" xfId="7"/>
    <cellStyle name="Normal_Hoja1" xfId="6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topLeftCell="A85" zoomScale="140" zoomScaleNormal="140" workbookViewId="0">
      <selection activeCell="B2" sqref="B2:G103"/>
    </sheetView>
  </sheetViews>
  <sheetFormatPr baseColWidth="10" defaultColWidth="10.85546875" defaultRowHeight="11.25" customHeight="1" x14ac:dyDescent="0.25"/>
  <cols>
    <col min="1" max="1" width="15.5703125" style="118" customWidth="1"/>
    <col min="2" max="2" width="21.28515625" style="118" customWidth="1"/>
    <col min="3" max="3" width="17" style="118" customWidth="1"/>
    <col min="4" max="4" width="14.85546875" style="118" customWidth="1"/>
    <col min="5" max="5" width="14.42578125" style="118" customWidth="1"/>
    <col min="6" max="6" width="18.7109375" style="118" customWidth="1"/>
    <col min="7" max="7" width="17.140625" style="166" customWidth="1"/>
    <col min="8" max="255" width="10.85546875" style="118" customWidth="1"/>
    <col min="256" max="16384" width="10.85546875" style="119"/>
  </cols>
  <sheetData>
    <row r="1" spans="1:7" ht="15" customHeight="1" x14ac:dyDescent="0.25">
      <c r="A1" s="116"/>
      <c r="B1" s="116"/>
      <c r="C1" s="116"/>
      <c r="D1" s="116"/>
      <c r="E1" s="116"/>
      <c r="F1" s="116"/>
      <c r="G1" s="117"/>
    </row>
    <row r="2" spans="1:7" ht="15" customHeight="1" x14ac:dyDescent="0.25">
      <c r="A2" s="116"/>
      <c r="B2" s="116"/>
      <c r="C2" s="116"/>
      <c r="D2" s="116"/>
      <c r="E2" s="116"/>
      <c r="F2" s="116"/>
      <c r="G2" s="117"/>
    </row>
    <row r="3" spans="1:7" ht="15" customHeight="1" x14ac:dyDescent="0.25">
      <c r="A3" s="116"/>
      <c r="B3" s="116"/>
      <c r="C3" s="116"/>
      <c r="D3" s="116"/>
      <c r="E3" s="116"/>
      <c r="F3" s="116"/>
      <c r="G3" s="117"/>
    </row>
    <row r="4" spans="1:7" ht="15" customHeight="1" x14ac:dyDescent="0.25">
      <c r="A4" s="116"/>
      <c r="B4" s="116"/>
      <c r="C4" s="116"/>
      <c r="D4" s="116"/>
      <c r="E4" s="116"/>
      <c r="F4" s="116"/>
      <c r="G4" s="117"/>
    </row>
    <row r="5" spans="1:7" ht="15" customHeight="1" x14ac:dyDescent="0.25">
      <c r="A5" s="116"/>
      <c r="B5" s="116"/>
      <c r="C5" s="116"/>
      <c r="D5" s="116"/>
      <c r="E5" s="116"/>
      <c r="F5" s="116"/>
      <c r="G5" s="117"/>
    </row>
    <row r="6" spans="1:7" ht="15" customHeight="1" x14ac:dyDescent="0.25">
      <c r="A6" s="116"/>
      <c r="B6" s="116"/>
      <c r="C6" s="116"/>
      <c r="D6" s="116"/>
      <c r="E6" s="116"/>
      <c r="F6" s="116"/>
      <c r="G6" s="117"/>
    </row>
    <row r="7" spans="1:7" ht="15" customHeight="1" x14ac:dyDescent="0.25">
      <c r="A7" s="116"/>
      <c r="B7" s="116"/>
      <c r="C7" s="116"/>
      <c r="D7" s="116"/>
      <c r="E7" s="116"/>
      <c r="F7" s="116"/>
      <c r="G7" s="117"/>
    </row>
    <row r="8" spans="1:7" ht="15" customHeight="1" x14ac:dyDescent="0.25">
      <c r="A8" s="116"/>
      <c r="B8" s="120"/>
      <c r="C8" s="22"/>
      <c r="D8" s="116"/>
      <c r="E8" s="22"/>
      <c r="F8" s="22"/>
      <c r="G8" s="121"/>
    </row>
    <row r="9" spans="1:7" ht="29.45" customHeight="1" x14ac:dyDescent="0.25">
      <c r="A9" s="122"/>
      <c r="B9" s="11" t="s">
        <v>0</v>
      </c>
      <c r="C9" s="12" t="s">
        <v>93</v>
      </c>
      <c r="D9" s="1"/>
      <c r="E9" s="167" t="s">
        <v>122</v>
      </c>
      <c r="F9" s="168"/>
      <c r="G9" s="13">
        <v>38000</v>
      </c>
    </row>
    <row r="10" spans="1:7" ht="18" customHeight="1" x14ac:dyDescent="0.25">
      <c r="A10" s="122"/>
      <c r="B10" s="123" t="s">
        <v>1</v>
      </c>
      <c r="C10" s="14" t="s">
        <v>60</v>
      </c>
      <c r="D10" s="1"/>
      <c r="E10" s="169" t="s">
        <v>2</v>
      </c>
      <c r="F10" s="170"/>
      <c r="G10" s="15" t="s">
        <v>95</v>
      </c>
    </row>
    <row r="11" spans="1:7" ht="18" customHeight="1" x14ac:dyDescent="0.25">
      <c r="A11" s="122"/>
      <c r="B11" s="123" t="s">
        <v>3</v>
      </c>
      <c r="C11" s="14" t="s">
        <v>94</v>
      </c>
      <c r="D11" s="1"/>
      <c r="E11" s="169" t="s">
        <v>123</v>
      </c>
      <c r="F11" s="170"/>
      <c r="G11" s="16">
        <v>280</v>
      </c>
    </row>
    <row r="12" spans="1:7" ht="11.25" customHeight="1" x14ac:dyDescent="0.25">
      <c r="A12" s="122"/>
      <c r="B12" s="123" t="s">
        <v>4</v>
      </c>
      <c r="C12" s="14" t="s">
        <v>58</v>
      </c>
      <c r="D12" s="1"/>
      <c r="E12" s="124" t="s">
        <v>5</v>
      </c>
      <c r="F12" s="125"/>
      <c r="G12" s="17">
        <f>(G9*G11)</f>
        <v>10640000</v>
      </c>
    </row>
    <row r="13" spans="1:7" ht="11.25" customHeight="1" x14ac:dyDescent="0.25">
      <c r="A13" s="122"/>
      <c r="B13" s="123" t="s">
        <v>6</v>
      </c>
      <c r="C13" s="14" t="s">
        <v>59</v>
      </c>
      <c r="D13" s="1"/>
      <c r="E13" s="169" t="s">
        <v>7</v>
      </c>
      <c r="F13" s="170"/>
      <c r="G13" s="18" t="s">
        <v>96</v>
      </c>
    </row>
    <row r="14" spans="1:7" ht="13.5" customHeight="1" x14ac:dyDescent="0.25">
      <c r="A14" s="122"/>
      <c r="B14" s="123" t="s">
        <v>8</v>
      </c>
      <c r="C14" s="14" t="s">
        <v>60</v>
      </c>
      <c r="D14" s="1"/>
      <c r="E14" s="169" t="s">
        <v>9</v>
      </c>
      <c r="F14" s="170"/>
      <c r="G14" s="15" t="s">
        <v>95</v>
      </c>
    </row>
    <row r="15" spans="1:7" ht="25.5" customHeight="1" x14ac:dyDescent="0.25">
      <c r="A15" s="122"/>
      <c r="B15" s="123" t="s">
        <v>10</v>
      </c>
      <c r="C15" s="19" t="s">
        <v>65</v>
      </c>
      <c r="D15" s="1"/>
      <c r="E15" s="171" t="s">
        <v>11</v>
      </c>
      <c r="F15" s="172"/>
      <c r="G15" s="18" t="s">
        <v>97</v>
      </c>
    </row>
    <row r="16" spans="1:7" ht="12" customHeight="1" x14ac:dyDescent="0.25">
      <c r="A16" s="116"/>
      <c r="B16" s="20"/>
      <c r="C16" s="21"/>
      <c r="D16" s="22"/>
      <c r="E16" s="23"/>
      <c r="F16" s="23"/>
      <c r="G16" s="24"/>
    </row>
    <row r="17" spans="1:7" ht="12" customHeight="1" x14ac:dyDescent="0.25">
      <c r="A17" s="126"/>
      <c r="B17" s="173" t="s">
        <v>12</v>
      </c>
      <c r="C17" s="174"/>
      <c r="D17" s="174"/>
      <c r="E17" s="174"/>
      <c r="F17" s="174"/>
      <c r="G17" s="174"/>
    </row>
    <row r="18" spans="1:7" ht="12" customHeight="1" x14ac:dyDescent="0.25">
      <c r="A18" s="116"/>
      <c r="B18" s="25"/>
      <c r="C18" s="26"/>
      <c r="D18" s="26"/>
      <c r="E18" s="26"/>
      <c r="F18" s="27"/>
      <c r="G18" s="28"/>
    </row>
    <row r="19" spans="1:7" ht="12" customHeight="1" x14ac:dyDescent="0.25">
      <c r="A19" s="122"/>
      <c r="B19" s="29" t="s">
        <v>13</v>
      </c>
      <c r="C19" s="30"/>
      <c r="D19" s="31"/>
      <c r="E19" s="31"/>
      <c r="F19" s="31"/>
      <c r="G19" s="32"/>
    </row>
    <row r="20" spans="1:7" ht="24" customHeight="1" x14ac:dyDescent="0.25">
      <c r="A20" s="126"/>
      <c r="B20" s="33" t="s">
        <v>14</v>
      </c>
      <c r="C20" s="33" t="s">
        <v>15</v>
      </c>
      <c r="D20" s="33" t="s">
        <v>16</v>
      </c>
      <c r="E20" s="33" t="s">
        <v>17</v>
      </c>
      <c r="F20" s="33" t="s">
        <v>18</v>
      </c>
      <c r="G20" s="33" t="s">
        <v>19</v>
      </c>
    </row>
    <row r="21" spans="1:7" ht="13.5" x14ac:dyDescent="0.25">
      <c r="A21" s="126"/>
      <c r="B21" s="34" t="s">
        <v>64</v>
      </c>
      <c r="C21" s="35" t="s">
        <v>20</v>
      </c>
      <c r="D21" s="36">
        <v>22.5</v>
      </c>
      <c r="E21" s="37" t="s">
        <v>98</v>
      </c>
      <c r="F21" s="38">
        <v>25000</v>
      </c>
      <c r="G21" s="39">
        <f t="shared" ref="G21:G26" si="0">D21*F21</f>
        <v>562500</v>
      </c>
    </row>
    <row r="22" spans="1:7" ht="27" x14ac:dyDescent="0.25">
      <c r="A22" s="126"/>
      <c r="B22" s="34" t="s">
        <v>79</v>
      </c>
      <c r="C22" s="35" t="s">
        <v>20</v>
      </c>
      <c r="D22" s="36">
        <v>16</v>
      </c>
      <c r="E22" s="37" t="s">
        <v>91</v>
      </c>
      <c r="F22" s="38">
        <v>25000</v>
      </c>
      <c r="G22" s="39">
        <f t="shared" si="0"/>
        <v>400000</v>
      </c>
    </row>
    <row r="23" spans="1:7" ht="13.5" x14ac:dyDescent="0.25">
      <c r="A23" s="126"/>
      <c r="B23" s="34" t="s">
        <v>66</v>
      </c>
      <c r="C23" s="35" t="s">
        <v>20</v>
      </c>
      <c r="D23" s="36">
        <v>5</v>
      </c>
      <c r="E23" s="37" t="s">
        <v>67</v>
      </c>
      <c r="F23" s="38">
        <v>25000</v>
      </c>
      <c r="G23" s="39">
        <f t="shared" si="0"/>
        <v>125000</v>
      </c>
    </row>
    <row r="24" spans="1:7" ht="13.5" x14ac:dyDescent="0.25">
      <c r="A24" s="126"/>
      <c r="B24" s="34" t="s">
        <v>99</v>
      </c>
      <c r="C24" s="35" t="s">
        <v>20</v>
      </c>
      <c r="D24" s="36">
        <v>8</v>
      </c>
      <c r="E24" s="37" t="s">
        <v>68</v>
      </c>
      <c r="F24" s="38">
        <v>25000</v>
      </c>
      <c r="G24" s="39">
        <f t="shared" si="0"/>
        <v>200000</v>
      </c>
    </row>
    <row r="25" spans="1:7" ht="13.5" x14ac:dyDescent="0.25">
      <c r="A25" s="126"/>
      <c r="B25" s="34" t="s">
        <v>100</v>
      </c>
      <c r="C25" s="35" t="s">
        <v>20</v>
      </c>
      <c r="D25" s="36">
        <v>22</v>
      </c>
      <c r="E25" s="37" t="s">
        <v>95</v>
      </c>
      <c r="F25" s="38">
        <v>30000</v>
      </c>
      <c r="G25" s="39">
        <f t="shared" si="0"/>
        <v>660000</v>
      </c>
    </row>
    <row r="26" spans="1:7" ht="27" x14ac:dyDescent="0.25">
      <c r="A26" s="126"/>
      <c r="B26" s="40" t="s">
        <v>75</v>
      </c>
      <c r="C26" s="35" t="s">
        <v>20</v>
      </c>
      <c r="D26" s="36">
        <v>5</v>
      </c>
      <c r="E26" s="37" t="s">
        <v>67</v>
      </c>
      <c r="F26" s="38">
        <v>25000</v>
      </c>
      <c r="G26" s="39">
        <f t="shared" si="0"/>
        <v>125000</v>
      </c>
    </row>
    <row r="27" spans="1:7" ht="12.75" customHeight="1" x14ac:dyDescent="0.25">
      <c r="A27" s="126"/>
      <c r="B27" s="127" t="s">
        <v>21</v>
      </c>
      <c r="C27" s="128"/>
      <c r="D27" s="128"/>
      <c r="E27" s="128"/>
      <c r="F27" s="129"/>
      <c r="G27" s="9">
        <f>SUM(G21:G26)</f>
        <v>2072500</v>
      </c>
    </row>
    <row r="28" spans="1:7" ht="12" customHeight="1" x14ac:dyDescent="0.25">
      <c r="A28" s="116"/>
      <c r="B28" s="25"/>
      <c r="C28" s="27"/>
      <c r="D28" s="27"/>
      <c r="E28" s="27"/>
      <c r="F28" s="45"/>
      <c r="G28" s="46"/>
    </row>
    <row r="29" spans="1:7" ht="12" customHeight="1" x14ac:dyDescent="0.25">
      <c r="A29" s="122"/>
      <c r="B29" s="47" t="s">
        <v>22</v>
      </c>
      <c r="C29" s="48"/>
      <c r="D29" s="49"/>
      <c r="E29" s="49"/>
      <c r="F29" s="50"/>
      <c r="G29" s="51"/>
    </row>
    <row r="30" spans="1:7" ht="24" customHeight="1" x14ac:dyDescent="0.25">
      <c r="A30" s="122"/>
      <c r="B30" s="52" t="s">
        <v>14</v>
      </c>
      <c r="C30" s="53" t="s">
        <v>15</v>
      </c>
      <c r="D30" s="53" t="s">
        <v>16</v>
      </c>
      <c r="E30" s="52" t="s">
        <v>56</v>
      </c>
      <c r="F30" s="53" t="s">
        <v>18</v>
      </c>
      <c r="G30" s="52" t="s">
        <v>19</v>
      </c>
    </row>
    <row r="31" spans="1:7" ht="12" customHeight="1" x14ac:dyDescent="0.25">
      <c r="A31" s="122"/>
      <c r="B31" s="54"/>
      <c r="C31" s="55" t="s">
        <v>56</v>
      </c>
      <c r="D31" s="55" t="s">
        <v>56</v>
      </c>
      <c r="E31" s="55" t="s">
        <v>56</v>
      </c>
      <c r="F31" s="56" t="s">
        <v>56</v>
      </c>
      <c r="G31" s="57"/>
    </row>
    <row r="32" spans="1:7" ht="12" customHeight="1" x14ac:dyDescent="0.25">
      <c r="A32" s="122"/>
      <c r="B32" s="58" t="s">
        <v>23</v>
      </c>
      <c r="C32" s="59"/>
      <c r="D32" s="59"/>
      <c r="E32" s="59"/>
      <c r="F32" s="60"/>
      <c r="G32" s="61"/>
    </row>
    <row r="33" spans="1:11" ht="12" customHeight="1" x14ac:dyDescent="0.25">
      <c r="A33" s="116"/>
      <c r="B33" s="62"/>
      <c r="C33" s="63"/>
      <c r="D33" s="63"/>
      <c r="E33" s="63"/>
      <c r="F33" s="64"/>
      <c r="G33" s="65"/>
    </row>
    <row r="34" spans="1:11" ht="12" customHeight="1" x14ac:dyDescent="0.25">
      <c r="A34" s="122"/>
      <c r="B34" s="47" t="s">
        <v>24</v>
      </c>
      <c r="C34" s="48"/>
      <c r="D34" s="49"/>
      <c r="E34" s="49"/>
      <c r="F34" s="50"/>
      <c r="G34" s="51"/>
    </row>
    <row r="35" spans="1:11" ht="24" customHeight="1" x14ac:dyDescent="0.25">
      <c r="A35" s="122"/>
      <c r="B35" s="66" t="s">
        <v>14</v>
      </c>
      <c r="C35" s="66" t="s">
        <v>15</v>
      </c>
      <c r="D35" s="66" t="s">
        <v>16</v>
      </c>
      <c r="E35" s="66" t="s">
        <v>17</v>
      </c>
      <c r="F35" s="67" t="s">
        <v>18</v>
      </c>
      <c r="G35" s="66" t="s">
        <v>19</v>
      </c>
    </row>
    <row r="36" spans="1:11" ht="12.75" customHeight="1" x14ac:dyDescent="0.25">
      <c r="A36" s="126"/>
      <c r="B36" s="68" t="s">
        <v>101</v>
      </c>
      <c r="C36" s="69" t="s">
        <v>25</v>
      </c>
      <c r="D36" s="70">
        <v>0.6</v>
      </c>
      <c r="E36" s="37" t="s">
        <v>68</v>
      </c>
      <c r="F36" s="71">
        <v>150000</v>
      </c>
      <c r="G36" s="72">
        <f>D36*F36</f>
        <v>90000</v>
      </c>
    </row>
    <row r="37" spans="1:11" ht="12.75" customHeight="1" x14ac:dyDescent="0.25">
      <c r="A37" s="126"/>
      <c r="B37" s="68" t="s">
        <v>102</v>
      </c>
      <c r="C37" s="69" t="s">
        <v>25</v>
      </c>
      <c r="D37" s="70">
        <v>1.5</v>
      </c>
      <c r="E37" s="37" t="s">
        <v>103</v>
      </c>
      <c r="F37" s="71">
        <v>100000</v>
      </c>
      <c r="G37" s="72">
        <f t="shared" ref="G37:G42" si="1">D37*F37</f>
        <v>150000</v>
      </c>
    </row>
    <row r="38" spans="1:11" ht="12.75" customHeight="1" x14ac:dyDescent="0.25">
      <c r="A38" s="126"/>
      <c r="B38" s="68" t="s">
        <v>80</v>
      </c>
      <c r="C38" s="69" t="s">
        <v>25</v>
      </c>
      <c r="D38" s="70">
        <v>0.33</v>
      </c>
      <c r="E38" s="37" t="s">
        <v>65</v>
      </c>
      <c r="F38" s="71">
        <v>150000</v>
      </c>
      <c r="G38" s="72">
        <f t="shared" si="1"/>
        <v>49500</v>
      </c>
    </row>
    <row r="39" spans="1:11" ht="12.75" customHeight="1" x14ac:dyDescent="0.25">
      <c r="A39" s="126"/>
      <c r="B39" s="68" t="s">
        <v>104</v>
      </c>
      <c r="C39" s="69" t="s">
        <v>25</v>
      </c>
      <c r="D39" s="70">
        <v>0.33</v>
      </c>
      <c r="E39" s="37" t="s">
        <v>65</v>
      </c>
      <c r="F39" s="71">
        <v>150000</v>
      </c>
      <c r="G39" s="72">
        <f t="shared" si="1"/>
        <v>49500</v>
      </c>
    </row>
    <row r="40" spans="1:11" ht="12.75" customHeight="1" x14ac:dyDescent="0.25">
      <c r="A40" s="126"/>
      <c r="B40" s="68" t="s">
        <v>105</v>
      </c>
      <c r="C40" s="69" t="s">
        <v>25</v>
      </c>
      <c r="D40" s="70">
        <v>0.5</v>
      </c>
      <c r="E40" s="37" t="s">
        <v>95</v>
      </c>
      <c r="F40" s="71">
        <v>120000</v>
      </c>
      <c r="G40" s="72">
        <f t="shared" si="1"/>
        <v>60000</v>
      </c>
    </row>
    <row r="41" spans="1:11" ht="12.75" customHeight="1" x14ac:dyDescent="0.25">
      <c r="A41" s="126"/>
      <c r="B41" s="68" t="s">
        <v>106</v>
      </c>
      <c r="C41" s="69" t="s">
        <v>25</v>
      </c>
      <c r="D41" s="70">
        <v>1.5</v>
      </c>
      <c r="E41" s="37" t="s">
        <v>107</v>
      </c>
      <c r="F41" s="71">
        <v>100000</v>
      </c>
      <c r="G41" s="72">
        <f t="shared" si="1"/>
        <v>150000</v>
      </c>
    </row>
    <row r="42" spans="1:11" ht="12.75" customHeight="1" x14ac:dyDescent="0.25">
      <c r="A42" s="126"/>
      <c r="B42" s="73" t="s">
        <v>81</v>
      </c>
      <c r="C42" s="74" t="s">
        <v>25</v>
      </c>
      <c r="D42" s="75">
        <v>0.25</v>
      </c>
      <c r="E42" s="37" t="s">
        <v>108</v>
      </c>
      <c r="F42" s="76">
        <v>150000</v>
      </c>
      <c r="G42" s="77">
        <f t="shared" si="1"/>
        <v>37500</v>
      </c>
    </row>
    <row r="43" spans="1:11" ht="12.75" customHeight="1" x14ac:dyDescent="0.25">
      <c r="A43" s="122"/>
      <c r="B43" s="58" t="s">
        <v>26</v>
      </c>
      <c r="C43" s="59"/>
      <c r="D43" s="59"/>
      <c r="E43" s="59"/>
      <c r="F43" s="59"/>
      <c r="G43" s="9">
        <f>SUM(G36:G42)</f>
        <v>586500</v>
      </c>
    </row>
    <row r="44" spans="1:11" ht="12" customHeight="1" x14ac:dyDescent="0.25">
      <c r="A44" s="116"/>
      <c r="B44" s="62"/>
      <c r="C44" s="63"/>
      <c r="D44" s="63"/>
      <c r="E44" s="63"/>
      <c r="F44" s="64"/>
      <c r="G44" s="65"/>
    </row>
    <row r="45" spans="1:11" ht="12" customHeight="1" x14ac:dyDescent="0.25">
      <c r="A45" s="122"/>
      <c r="B45" s="47" t="s">
        <v>27</v>
      </c>
      <c r="C45" s="48"/>
      <c r="D45" s="49"/>
      <c r="E45" s="49"/>
      <c r="F45" s="50"/>
      <c r="G45" s="51"/>
    </row>
    <row r="46" spans="1:11" ht="24" customHeight="1" x14ac:dyDescent="0.25">
      <c r="A46" s="122"/>
      <c r="B46" s="80" t="s">
        <v>28</v>
      </c>
      <c r="C46" s="80" t="s">
        <v>29</v>
      </c>
      <c r="D46" s="80" t="s">
        <v>30</v>
      </c>
      <c r="E46" s="80" t="s">
        <v>17</v>
      </c>
      <c r="F46" s="80" t="s">
        <v>18</v>
      </c>
      <c r="G46" s="81" t="s">
        <v>19</v>
      </c>
      <c r="K46" s="130"/>
    </row>
    <row r="47" spans="1:11" ht="13.5" x14ac:dyDescent="0.25">
      <c r="A47" s="131"/>
      <c r="B47" s="82" t="s">
        <v>62</v>
      </c>
      <c r="C47" s="83"/>
      <c r="D47" s="83"/>
      <c r="E47" s="37"/>
      <c r="F47" s="84"/>
      <c r="G47" s="84"/>
      <c r="K47" s="130"/>
    </row>
    <row r="48" spans="1:11" ht="13.5" x14ac:dyDescent="0.25">
      <c r="A48" s="131"/>
      <c r="B48" s="85" t="s">
        <v>82</v>
      </c>
      <c r="C48" s="42" t="s">
        <v>109</v>
      </c>
      <c r="D48" s="42">
        <v>250</v>
      </c>
      <c r="E48" s="37" t="s">
        <v>110</v>
      </c>
      <c r="F48" s="86">
        <v>1529</v>
      </c>
      <c r="G48" s="86">
        <f>D48*F48</f>
        <v>382250</v>
      </c>
    </row>
    <row r="49" spans="1:9" ht="13.5" x14ac:dyDescent="0.25">
      <c r="A49" s="131"/>
      <c r="B49" s="78" t="s">
        <v>71</v>
      </c>
      <c r="C49" s="79" t="s">
        <v>57</v>
      </c>
      <c r="D49" s="79">
        <v>400</v>
      </c>
      <c r="E49" s="37" t="s">
        <v>110</v>
      </c>
      <c r="F49" s="44">
        <v>1300</v>
      </c>
      <c r="G49" s="44">
        <f>+D49*F49</f>
        <v>520000</v>
      </c>
    </row>
    <row r="50" spans="1:9" ht="13.5" x14ac:dyDescent="0.25">
      <c r="A50" s="131"/>
      <c r="B50" s="82" t="s">
        <v>61</v>
      </c>
      <c r="C50" s="79"/>
      <c r="D50" s="78"/>
      <c r="E50" s="37"/>
      <c r="F50" s="44"/>
      <c r="G50" s="44"/>
    </row>
    <row r="51" spans="1:9" ht="13.5" x14ac:dyDescent="0.25">
      <c r="A51" s="131"/>
      <c r="B51" s="41" t="s">
        <v>76</v>
      </c>
      <c r="C51" s="79" t="s">
        <v>57</v>
      </c>
      <c r="D51" s="43">
        <v>30</v>
      </c>
      <c r="E51" s="37" t="s">
        <v>111</v>
      </c>
      <c r="F51" s="44">
        <v>16830</v>
      </c>
      <c r="G51" s="44">
        <f t="shared" ref="G51:G56" si="2">+D51*F51</f>
        <v>504900</v>
      </c>
    </row>
    <row r="52" spans="1:9" ht="13.5" x14ac:dyDescent="0.25">
      <c r="A52" s="132"/>
      <c r="B52" s="41" t="s">
        <v>83</v>
      </c>
      <c r="C52" s="79" t="s">
        <v>57</v>
      </c>
      <c r="D52" s="43">
        <v>4.8</v>
      </c>
      <c r="E52" s="37" t="s">
        <v>84</v>
      </c>
      <c r="F52" s="44">
        <v>16470</v>
      </c>
      <c r="G52" s="44">
        <f t="shared" si="2"/>
        <v>79056</v>
      </c>
    </row>
    <row r="53" spans="1:9" ht="13.5" x14ac:dyDescent="0.25">
      <c r="A53" s="132"/>
      <c r="B53" s="41" t="s">
        <v>112</v>
      </c>
      <c r="C53" s="79" t="s">
        <v>57</v>
      </c>
      <c r="D53" s="43">
        <v>18</v>
      </c>
      <c r="E53" s="37" t="s">
        <v>108</v>
      </c>
      <c r="F53" s="44">
        <v>1200</v>
      </c>
      <c r="G53" s="44">
        <f t="shared" si="2"/>
        <v>21600</v>
      </c>
    </row>
    <row r="54" spans="1:9" ht="13.5" x14ac:dyDescent="0.25">
      <c r="A54" s="132"/>
      <c r="B54" s="41" t="s">
        <v>85</v>
      </c>
      <c r="C54" s="79" t="s">
        <v>63</v>
      </c>
      <c r="D54" s="43">
        <v>0.5</v>
      </c>
      <c r="E54" s="37" t="s">
        <v>70</v>
      </c>
      <c r="F54" s="44">
        <v>51976</v>
      </c>
      <c r="G54" s="44">
        <f t="shared" si="2"/>
        <v>25988</v>
      </c>
    </row>
    <row r="55" spans="1:9" ht="27" x14ac:dyDescent="0.25">
      <c r="A55" s="132"/>
      <c r="B55" s="78" t="s">
        <v>86</v>
      </c>
      <c r="C55" s="79" t="s">
        <v>63</v>
      </c>
      <c r="D55" s="79">
        <v>3</v>
      </c>
      <c r="E55" s="37" t="s">
        <v>77</v>
      </c>
      <c r="F55" s="44">
        <v>36177</v>
      </c>
      <c r="G55" s="44">
        <f t="shared" si="2"/>
        <v>108531</v>
      </c>
    </row>
    <row r="56" spans="1:9" ht="13.5" x14ac:dyDescent="0.25">
      <c r="A56" s="132"/>
      <c r="B56" s="78" t="s">
        <v>87</v>
      </c>
      <c r="C56" s="79" t="s">
        <v>63</v>
      </c>
      <c r="D56" s="79">
        <v>1</v>
      </c>
      <c r="E56" s="37" t="s">
        <v>72</v>
      </c>
      <c r="F56" s="44">
        <v>29100</v>
      </c>
      <c r="G56" s="44">
        <f t="shared" si="2"/>
        <v>29100</v>
      </c>
    </row>
    <row r="57" spans="1:9" ht="13.5" x14ac:dyDescent="0.25">
      <c r="A57" s="131"/>
      <c r="B57" s="87" t="s">
        <v>88</v>
      </c>
      <c r="C57" s="79"/>
      <c r="D57" s="79"/>
      <c r="E57" s="37"/>
      <c r="F57" s="44"/>
      <c r="G57" s="44"/>
    </row>
    <row r="58" spans="1:9" ht="13.5" x14ac:dyDescent="0.25">
      <c r="A58" s="131"/>
      <c r="B58" s="88" t="s">
        <v>74</v>
      </c>
      <c r="C58" s="79" t="s">
        <v>63</v>
      </c>
      <c r="D58" s="89">
        <v>5</v>
      </c>
      <c r="E58" s="37" t="s">
        <v>113</v>
      </c>
      <c r="F58" s="44">
        <v>20000</v>
      </c>
      <c r="G58" s="44">
        <f>+D58*F58</f>
        <v>100000</v>
      </c>
    </row>
    <row r="59" spans="1:9" ht="13.5" x14ac:dyDescent="0.25">
      <c r="A59" s="131"/>
      <c r="B59" s="87" t="s">
        <v>89</v>
      </c>
      <c r="C59" s="79"/>
      <c r="D59" s="79"/>
      <c r="E59" s="37"/>
      <c r="F59" s="44"/>
      <c r="G59" s="44"/>
      <c r="I59" s="133"/>
    </row>
    <row r="60" spans="1:9" ht="13.5" x14ac:dyDescent="0.25">
      <c r="A60" s="131"/>
      <c r="B60" s="41" t="s">
        <v>114</v>
      </c>
      <c r="C60" s="79" t="s">
        <v>57</v>
      </c>
      <c r="D60" s="43">
        <v>0.3</v>
      </c>
      <c r="E60" s="37" t="s">
        <v>73</v>
      </c>
      <c r="F60" s="44">
        <v>83043</v>
      </c>
      <c r="G60" s="44">
        <f>+D60*F60</f>
        <v>24912.899999999998</v>
      </c>
    </row>
    <row r="61" spans="1:9" ht="27" x14ac:dyDescent="0.25">
      <c r="A61" s="132"/>
      <c r="B61" s="88" t="s">
        <v>115</v>
      </c>
      <c r="C61" s="79" t="s">
        <v>63</v>
      </c>
      <c r="D61" s="89">
        <v>1.2</v>
      </c>
      <c r="E61" s="37" t="s">
        <v>77</v>
      </c>
      <c r="F61" s="44">
        <v>38310</v>
      </c>
      <c r="G61" s="44">
        <f>+D61*F61</f>
        <v>45972</v>
      </c>
    </row>
    <row r="62" spans="1:9" ht="27" x14ac:dyDescent="0.25">
      <c r="A62" s="132"/>
      <c r="B62" s="88" t="s">
        <v>116</v>
      </c>
      <c r="C62" s="79" t="s">
        <v>63</v>
      </c>
      <c r="D62" s="89">
        <v>40</v>
      </c>
      <c r="E62" s="37" t="s">
        <v>77</v>
      </c>
      <c r="F62" s="44">
        <v>6050</v>
      </c>
      <c r="G62" s="44">
        <f>+D62*F62</f>
        <v>242000</v>
      </c>
    </row>
    <row r="63" spans="1:9" ht="13.5" x14ac:dyDescent="0.25">
      <c r="A63" s="132"/>
      <c r="B63" s="78" t="s">
        <v>90</v>
      </c>
      <c r="C63" s="79" t="s">
        <v>63</v>
      </c>
      <c r="D63" s="79">
        <v>5</v>
      </c>
      <c r="E63" s="37" t="s">
        <v>117</v>
      </c>
      <c r="F63" s="44">
        <v>18100</v>
      </c>
      <c r="G63" s="44">
        <f>+D63*F63</f>
        <v>90500</v>
      </c>
    </row>
    <row r="64" spans="1:9" ht="13.5" x14ac:dyDescent="0.25">
      <c r="A64" s="132"/>
      <c r="B64" s="78" t="s">
        <v>92</v>
      </c>
      <c r="C64" s="79" t="s">
        <v>57</v>
      </c>
      <c r="D64" s="79">
        <v>1.5</v>
      </c>
      <c r="E64" s="37" t="s">
        <v>117</v>
      </c>
      <c r="F64" s="44">
        <v>24000</v>
      </c>
      <c r="G64" s="44">
        <f>+D64*F64</f>
        <v>36000</v>
      </c>
    </row>
    <row r="65" spans="1:9" ht="13.5" x14ac:dyDescent="0.25">
      <c r="A65" s="131"/>
      <c r="B65" s="90" t="s">
        <v>32</v>
      </c>
      <c r="C65" s="78"/>
      <c r="D65" s="78"/>
      <c r="E65" s="37"/>
      <c r="F65" s="91"/>
      <c r="G65" s="92"/>
    </row>
    <row r="66" spans="1:9" ht="12.75" customHeight="1" x14ac:dyDescent="0.25">
      <c r="A66" s="131"/>
      <c r="B66" s="78" t="s">
        <v>118</v>
      </c>
      <c r="C66" s="79" t="s">
        <v>63</v>
      </c>
      <c r="D66" s="79">
        <v>0.9</v>
      </c>
      <c r="E66" s="37" t="s">
        <v>69</v>
      </c>
      <c r="F66" s="44">
        <v>105500</v>
      </c>
      <c r="G66" s="44">
        <f>D66*F66</f>
        <v>94950</v>
      </c>
    </row>
    <row r="67" spans="1:9" ht="13.5" customHeight="1" x14ac:dyDescent="0.25">
      <c r="A67" s="131"/>
      <c r="B67" s="6" t="s">
        <v>31</v>
      </c>
      <c r="C67" s="7"/>
      <c r="D67" s="7"/>
      <c r="E67" s="7"/>
      <c r="F67" s="8"/>
      <c r="G67" s="9">
        <f>SUM(G48:G66)</f>
        <v>2305759.9</v>
      </c>
    </row>
    <row r="68" spans="1:9" ht="12" customHeight="1" x14ac:dyDescent="0.25">
      <c r="A68" s="116"/>
      <c r="B68" s="93"/>
      <c r="C68" s="94"/>
      <c r="D68" s="94"/>
      <c r="E68" s="95"/>
      <c r="F68" s="96"/>
      <c r="G68" s="97"/>
    </row>
    <row r="69" spans="1:9" ht="12" customHeight="1" x14ac:dyDescent="0.25">
      <c r="A69" s="122"/>
      <c r="B69" s="47" t="s">
        <v>32</v>
      </c>
      <c r="C69" s="48"/>
      <c r="D69" s="49"/>
      <c r="E69" s="49"/>
      <c r="F69" s="50"/>
      <c r="G69" s="51"/>
    </row>
    <row r="70" spans="1:9" ht="24" customHeight="1" x14ac:dyDescent="0.25">
      <c r="A70" s="122"/>
      <c r="B70" s="98" t="s">
        <v>33</v>
      </c>
      <c r="C70" s="80" t="s">
        <v>29</v>
      </c>
      <c r="D70" s="80" t="s">
        <v>30</v>
      </c>
      <c r="E70" s="98" t="s">
        <v>17</v>
      </c>
      <c r="F70" s="80" t="s">
        <v>18</v>
      </c>
      <c r="G70" s="98" t="s">
        <v>19</v>
      </c>
    </row>
    <row r="71" spans="1:9" ht="16.5" customHeight="1" x14ac:dyDescent="0.25">
      <c r="A71" s="131"/>
      <c r="B71" s="99" t="s">
        <v>119</v>
      </c>
      <c r="C71" s="100" t="s">
        <v>78</v>
      </c>
      <c r="D71" s="91">
        <v>1</v>
      </c>
      <c r="E71" s="100" t="s">
        <v>95</v>
      </c>
      <c r="F71" s="91">
        <v>250000</v>
      </c>
      <c r="G71" s="91">
        <f>(D71*F71)</f>
        <v>250000</v>
      </c>
    </row>
    <row r="72" spans="1:9" ht="13.5" customHeight="1" x14ac:dyDescent="0.25">
      <c r="A72" s="122"/>
      <c r="B72" s="2" t="s">
        <v>34</v>
      </c>
      <c r="C72" s="3"/>
      <c r="D72" s="3"/>
      <c r="E72" s="5"/>
      <c r="F72" s="4"/>
      <c r="G72" s="10">
        <f>SUM(G71:G71)</f>
        <v>250000</v>
      </c>
      <c r="I72" s="133"/>
    </row>
    <row r="73" spans="1:9" ht="12" customHeight="1" x14ac:dyDescent="0.25">
      <c r="A73" s="116"/>
      <c r="B73" s="101"/>
      <c r="C73" s="101"/>
      <c r="D73" s="101"/>
      <c r="E73" s="101"/>
      <c r="F73" s="102"/>
      <c r="G73" s="103"/>
    </row>
    <row r="74" spans="1:9" ht="12" customHeight="1" x14ac:dyDescent="0.25">
      <c r="A74" s="131"/>
      <c r="B74" s="104" t="s">
        <v>35</v>
      </c>
      <c r="C74" s="105"/>
      <c r="D74" s="105"/>
      <c r="E74" s="105"/>
      <c r="F74" s="105"/>
      <c r="G74" s="106">
        <f>G27+G32+G43+G67+G72</f>
        <v>5214759.9000000004</v>
      </c>
    </row>
    <row r="75" spans="1:9" ht="12" customHeight="1" x14ac:dyDescent="0.25">
      <c r="A75" s="131"/>
      <c r="B75" s="107" t="s">
        <v>36</v>
      </c>
      <c r="C75" s="108"/>
      <c r="D75" s="108"/>
      <c r="E75" s="108"/>
      <c r="F75" s="108"/>
      <c r="G75" s="109">
        <f>G74*0.05</f>
        <v>260737.99500000002</v>
      </c>
    </row>
    <row r="76" spans="1:9" ht="12" customHeight="1" x14ac:dyDescent="0.25">
      <c r="A76" s="131"/>
      <c r="B76" s="110" t="s">
        <v>37</v>
      </c>
      <c r="C76" s="111"/>
      <c r="D76" s="111"/>
      <c r="E76" s="111"/>
      <c r="F76" s="111"/>
      <c r="G76" s="112">
        <f>G75+G74</f>
        <v>5475497.8950000005</v>
      </c>
    </row>
    <row r="77" spans="1:9" ht="12" customHeight="1" x14ac:dyDescent="0.25">
      <c r="A77" s="131"/>
      <c r="B77" s="107" t="s">
        <v>38</v>
      </c>
      <c r="C77" s="108"/>
      <c r="D77" s="108"/>
      <c r="E77" s="108"/>
      <c r="F77" s="108"/>
      <c r="G77" s="109">
        <f>G12</f>
        <v>10640000</v>
      </c>
    </row>
    <row r="78" spans="1:9" ht="12" customHeight="1" x14ac:dyDescent="0.25">
      <c r="A78" s="131"/>
      <c r="B78" s="113" t="s">
        <v>39</v>
      </c>
      <c r="C78" s="134"/>
      <c r="D78" s="134"/>
      <c r="E78" s="134"/>
      <c r="F78" s="134"/>
      <c r="G78" s="106">
        <f>G77-G76</f>
        <v>5164502.1049999995</v>
      </c>
    </row>
    <row r="79" spans="1:9" ht="12" customHeight="1" x14ac:dyDescent="0.25">
      <c r="A79" s="131"/>
      <c r="B79" s="135" t="s">
        <v>120</v>
      </c>
      <c r="C79" s="136"/>
      <c r="D79" s="136"/>
      <c r="E79" s="136"/>
      <c r="F79" s="136"/>
      <c r="G79" s="114"/>
    </row>
    <row r="80" spans="1:9" ht="12.75" customHeight="1" thickBot="1" x14ac:dyDescent="0.3">
      <c r="A80" s="131"/>
      <c r="B80" s="137"/>
      <c r="C80" s="136"/>
      <c r="D80" s="136"/>
      <c r="E80" s="136"/>
      <c r="F80" s="136"/>
      <c r="G80" s="114"/>
    </row>
    <row r="81" spans="1:7" ht="12" customHeight="1" x14ac:dyDescent="0.25">
      <c r="A81" s="131"/>
      <c r="B81" s="138" t="s">
        <v>121</v>
      </c>
      <c r="C81" s="139"/>
      <c r="D81" s="139"/>
      <c r="E81" s="139"/>
      <c r="F81" s="140"/>
      <c r="G81" s="114"/>
    </row>
    <row r="82" spans="1:7" ht="12" customHeight="1" x14ac:dyDescent="0.25">
      <c r="A82" s="131"/>
      <c r="B82" s="141" t="s">
        <v>40</v>
      </c>
      <c r="C82" s="142"/>
      <c r="D82" s="142"/>
      <c r="E82" s="142"/>
      <c r="F82" s="143"/>
      <c r="G82" s="114"/>
    </row>
    <row r="83" spans="1:7" ht="12" customHeight="1" x14ac:dyDescent="0.25">
      <c r="A83" s="131"/>
      <c r="B83" s="141" t="s">
        <v>41</v>
      </c>
      <c r="C83" s="142"/>
      <c r="D83" s="142"/>
      <c r="E83" s="142"/>
      <c r="F83" s="143"/>
      <c r="G83" s="114"/>
    </row>
    <row r="84" spans="1:7" ht="12" customHeight="1" x14ac:dyDescent="0.25">
      <c r="A84" s="131"/>
      <c r="B84" s="141" t="s">
        <v>42</v>
      </c>
      <c r="C84" s="142"/>
      <c r="D84" s="142"/>
      <c r="E84" s="142"/>
      <c r="F84" s="143"/>
      <c r="G84" s="114"/>
    </row>
    <row r="85" spans="1:7" ht="12" customHeight="1" x14ac:dyDescent="0.25">
      <c r="A85" s="131"/>
      <c r="B85" s="141" t="s">
        <v>43</v>
      </c>
      <c r="C85" s="142"/>
      <c r="D85" s="142"/>
      <c r="E85" s="142"/>
      <c r="F85" s="143"/>
      <c r="G85" s="114"/>
    </row>
    <row r="86" spans="1:7" ht="12" customHeight="1" x14ac:dyDescent="0.25">
      <c r="A86" s="131"/>
      <c r="B86" s="141" t="s">
        <v>44</v>
      </c>
      <c r="C86" s="142"/>
      <c r="D86" s="142"/>
      <c r="E86" s="142"/>
      <c r="F86" s="143"/>
      <c r="G86" s="114"/>
    </row>
    <row r="87" spans="1:7" ht="12.75" customHeight="1" thickBot="1" x14ac:dyDescent="0.3">
      <c r="A87" s="131"/>
      <c r="B87" s="144" t="s">
        <v>45</v>
      </c>
      <c r="C87" s="145"/>
      <c r="D87" s="145"/>
      <c r="E87" s="145"/>
      <c r="F87" s="146"/>
      <c r="G87" s="114"/>
    </row>
    <row r="88" spans="1:7" ht="12.75" customHeight="1" x14ac:dyDescent="0.25">
      <c r="A88" s="131"/>
      <c r="B88" s="137"/>
      <c r="C88" s="142"/>
      <c r="D88" s="142"/>
      <c r="E88" s="142"/>
      <c r="F88" s="142"/>
      <c r="G88" s="114"/>
    </row>
    <row r="89" spans="1:7" ht="15" customHeight="1" thickBot="1" x14ac:dyDescent="0.3">
      <c r="A89" s="131"/>
      <c r="B89" s="178" t="s">
        <v>46</v>
      </c>
      <c r="C89" s="179"/>
      <c r="D89" s="147"/>
      <c r="E89" s="148"/>
      <c r="F89" s="148"/>
      <c r="G89" s="114"/>
    </row>
    <row r="90" spans="1:7" ht="12" customHeight="1" x14ac:dyDescent="0.25">
      <c r="A90" s="131"/>
      <c r="B90" s="149" t="s">
        <v>33</v>
      </c>
      <c r="C90" s="150" t="s">
        <v>47</v>
      </c>
      <c r="D90" s="151" t="s">
        <v>48</v>
      </c>
      <c r="E90" s="148"/>
      <c r="F90" s="148"/>
      <c r="G90" s="114"/>
    </row>
    <row r="91" spans="1:7" ht="12" customHeight="1" x14ac:dyDescent="0.25">
      <c r="A91" s="131"/>
      <c r="B91" s="152" t="s">
        <v>49</v>
      </c>
      <c r="C91" s="153">
        <f>G27</f>
        <v>2072500</v>
      </c>
      <c r="D91" s="154">
        <f>(C91/C97)</f>
        <v>0.37850439169970673</v>
      </c>
      <c r="E91" s="148"/>
      <c r="F91" s="148"/>
      <c r="G91" s="114"/>
    </row>
    <row r="92" spans="1:7" ht="12" customHeight="1" x14ac:dyDescent="0.25">
      <c r="A92" s="131"/>
      <c r="B92" s="152" t="s">
        <v>50</v>
      </c>
      <c r="C92" s="153">
        <f>G32</f>
        <v>0</v>
      </c>
      <c r="D92" s="154">
        <v>0</v>
      </c>
      <c r="E92" s="148"/>
      <c r="F92" s="148"/>
      <c r="G92" s="114"/>
    </row>
    <row r="93" spans="1:7" ht="12" customHeight="1" x14ac:dyDescent="0.25">
      <c r="A93" s="131"/>
      <c r="B93" s="152" t="s">
        <v>51</v>
      </c>
      <c r="C93" s="153">
        <f>G43</f>
        <v>586500</v>
      </c>
      <c r="D93" s="154">
        <f>(C93/C97)</f>
        <v>0.10711354679463354</v>
      </c>
      <c r="E93" s="148"/>
      <c r="F93" s="148"/>
      <c r="G93" s="114"/>
    </row>
    <row r="94" spans="1:7" ht="12" customHeight="1" x14ac:dyDescent="0.25">
      <c r="A94" s="131"/>
      <c r="B94" s="152" t="s">
        <v>28</v>
      </c>
      <c r="C94" s="153">
        <f>G67</f>
        <v>2305759.9</v>
      </c>
      <c r="D94" s="154">
        <f>(C94/C97)</f>
        <v>0.42110506555130356</v>
      </c>
      <c r="E94" s="148"/>
      <c r="F94" s="148"/>
      <c r="G94" s="114"/>
    </row>
    <row r="95" spans="1:7" ht="12" customHeight="1" x14ac:dyDescent="0.25">
      <c r="A95" s="131"/>
      <c r="B95" s="152" t="s">
        <v>52</v>
      </c>
      <c r="C95" s="155">
        <f>G72</f>
        <v>250000</v>
      </c>
      <c r="D95" s="154">
        <f>(C95/C97)</f>
        <v>4.5657948335308417E-2</v>
      </c>
      <c r="E95" s="156"/>
      <c r="F95" s="156"/>
      <c r="G95" s="114"/>
    </row>
    <row r="96" spans="1:7" ht="12" customHeight="1" x14ac:dyDescent="0.25">
      <c r="A96" s="131"/>
      <c r="B96" s="152" t="s">
        <v>53</v>
      </c>
      <c r="C96" s="155">
        <f>G75</f>
        <v>260737.99500000002</v>
      </c>
      <c r="D96" s="154">
        <f>(C96/C97)</f>
        <v>4.7619047619047616E-2</v>
      </c>
      <c r="E96" s="156"/>
      <c r="F96" s="156"/>
      <c r="G96" s="114"/>
    </row>
    <row r="97" spans="1:7" ht="12.75" customHeight="1" thickBot="1" x14ac:dyDescent="0.3">
      <c r="A97" s="131"/>
      <c r="B97" s="157" t="s">
        <v>54</v>
      </c>
      <c r="C97" s="158">
        <f>SUM(C91:C96)</f>
        <v>5475497.8950000005</v>
      </c>
      <c r="D97" s="159">
        <f>SUM(D91:D96)</f>
        <v>0.99999999999999978</v>
      </c>
      <c r="E97" s="156"/>
      <c r="F97" s="156"/>
      <c r="G97" s="114"/>
    </row>
    <row r="98" spans="1:7" ht="12" customHeight="1" x14ac:dyDescent="0.25">
      <c r="A98" s="131"/>
      <c r="B98" s="137"/>
      <c r="C98" s="136"/>
      <c r="D98" s="136"/>
      <c r="E98" s="136"/>
      <c r="F98" s="136"/>
      <c r="G98" s="114"/>
    </row>
    <row r="99" spans="1:7" ht="12.75" customHeight="1" thickBot="1" x14ac:dyDescent="0.3">
      <c r="A99" s="131"/>
      <c r="B99" s="160"/>
      <c r="C99" s="136"/>
      <c r="D99" s="136"/>
      <c r="E99" s="136"/>
      <c r="F99" s="136"/>
      <c r="G99" s="114"/>
    </row>
    <row r="100" spans="1:7" ht="12" customHeight="1" thickBot="1" x14ac:dyDescent="0.3">
      <c r="A100" s="131"/>
      <c r="B100" s="175" t="s">
        <v>124</v>
      </c>
      <c r="C100" s="176"/>
      <c r="D100" s="176"/>
      <c r="E100" s="177"/>
      <c r="F100" s="156"/>
      <c r="G100" s="114"/>
    </row>
    <row r="101" spans="1:7" ht="12" customHeight="1" x14ac:dyDescent="0.25">
      <c r="A101" s="131"/>
      <c r="B101" s="161" t="s">
        <v>125</v>
      </c>
      <c r="C101" s="162">
        <v>35000</v>
      </c>
      <c r="D101" s="162">
        <f>G9</f>
        <v>38000</v>
      </c>
      <c r="E101" s="162">
        <v>41000</v>
      </c>
      <c r="F101" s="163"/>
      <c r="G101" s="115"/>
    </row>
    <row r="102" spans="1:7" ht="12.75" customHeight="1" thickBot="1" x14ac:dyDescent="0.3">
      <c r="A102" s="131"/>
      <c r="B102" s="157" t="s">
        <v>126</v>
      </c>
      <c r="C102" s="158">
        <f>(G76/C101)</f>
        <v>156.44279700000001</v>
      </c>
      <c r="D102" s="158">
        <f>(G76/D101)</f>
        <v>144.09204986842107</v>
      </c>
      <c r="E102" s="164">
        <f>(G76/E101)</f>
        <v>133.54872914634149</v>
      </c>
      <c r="F102" s="163"/>
      <c r="G102" s="115"/>
    </row>
    <row r="103" spans="1:7" ht="15.6" customHeight="1" x14ac:dyDescent="0.25">
      <c r="A103" s="131"/>
      <c r="B103" s="135" t="s">
        <v>55</v>
      </c>
      <c r="C103" s="142"/>
      <c r="D103" s="142"/>
      <c r="E103" s="142"/>
      <c r="F103" s="142"/>
      <c r="G103" s="165"/>
    </row>
  </sheetData>
  <mergeCells count="9">
    <mergeCell ref="E9:F9"/>
    <mergeCell ref="E14:F14"/>
    <mergeCell ref="E15:F15"/>
    <mergeCell ref="B17:G17"/>
    <mergeCell ref="B100:E100"/>
    <mergeCell ref="B89:C89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86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DURAZNO CONSERVERO</vt:lpstr>
      <vt:lpstr>'DURAZNO CONSERVERO'!Área_de_impresión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2022-06-22T13:43:09Z</cp:lastPrinted>
  <dcterms:created xsi:type="dcterms:W3CDTF">2020-11-27T12:49:26Z</dcterms:created>
  <dcterms:modified xsi:type="dcterms:W3CDTF">2022-06-22T14:07:21Z</dcterms:modified>
</cp:coreProperties>
</file>