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4" documentId="11_3196B39A6EB11AE13F11A81054D22B828822B47E" xr6:coauthVersionLast="47" xr6:coauthVersionMax="47" xr10:uidLastSave="{56DF71E9-B04A-4859-ABF9-E40CC491570B}"/>
  <bookViews>
    <workbookView xWindow="0" yWindow="0" windowWidth="20490" windowHeight="7755" xr2:uid="{00000000-000D-0000-FFFF-FFFF00000000}"/>
  </bookViews>
  <sheets>
    <sheet name="ESPÁRRAG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6" i="1" l="1"/>
  <c r="F38" i="1"/>
  <c r="F34" i="1"/>
  <c r="F36" i="1"/>
  <c r="F35" i="1"/>
  <c r="F37" i="1"/>
  <c r="F49" i="1"/>
  <c r="F45" i="1"/>
  <c r="F46" i="1"/>
  <c r="F48" i="1"/>
  <c r="F24" i="1"/>
  <c r="F22" i="1"/>
  <c r="F23" i="1"/>
  <c r="F57" i="1"/>
  <c r="F51" i="1"/>
  <c r="F44" i="1"/>
  <c r="F21" i="1"/>
  <c r="F20" i="1"/>
  <c r="F58" i="1"/>
  <c r="F25" i="1"/>
  <c r="B83" i="1"/>
  <c r="C80" i="1"/>
  <c r="F11" i="1"/>
  <c r="F63" i="1"/>
  <c r="F52" i="1"/>
  <c r="C77" i="1"/>
  <c r="C81" i="1"/>
  <c r="C82" i="1"/>
  <c r="C79" i="1"/>
  <c r="C83" i="1"/>
  <c r="F39" i="1" l="1"/>
  <c r="F60" i="1" s="1"/>
  <c r="F61" i="1" s="1"/>
  <c r="F62" i="1" s="1"/>
  <c r="B88" i="1"/>
  <c r="D88" i="1"/>
  <c r="C88" i="1"/>
  <c r="F64" i="1"/>
</calcChain>
</file>

<file path=xl/sharedStrings.xml><?xml version="1.0" encoding="utf-8"?>
<sst xmlns="http://schemas.openxmlformats.org/spreadsheetml/2006/main" count="149" uniqueCount="111">
  <si>
    <t>RUBRO O CULTIVO</t>
  </si>
  <si>
    <t>Espárrago</t>
  </si>
  <si>
    <t>RENDIMIENTO (KG/HA)</t>
  </si>
  <si>
    <t>VARIEDAD</t>
  </si>
  <si>
    <t>U.C.157 F1- Espada</t>
  </si>
  <si>
    <t>FECHA ESTIMADA  PRECIO VENTA</t>
  </si>
  <si>
    <t xml:space="preserve">Septiembre - Noviembre 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</si>
  <si>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</si>
  <si>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</si>
  <si>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</si>
  <si>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</si>
  <si>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</si>
  <si>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</si>
  <si>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</si>
  <si>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</si>
  <si>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</si>
  <si>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</si>
  <si>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</si>
  <si>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</si>
  <si>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</si>
  <si>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</si>
  <si>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</si>
  <si>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</si>
  <si>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</si>
  <si>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</si>
  <si>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</si>
  <si>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</si>
  <si>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</si>
  <si>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</si>
  <si>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</si>
  <si>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</si>
  <si>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</si>
  <si>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</si>
  <si>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Oct - Feb</t>
  </si>
  <si>
    <t>Aplicación Fertilizantes</t>
  </si>
  <si>
    <t>Ago - Sept</t>
  </si>
  <si>
    <t>Limpieza Manual</t>
  </si>
  <si>
    <t>Sept - Ene</t>
  </si>
  <si>
    <t>Aplicación Fitosanitarios</t>
  </si>
  <si>
    <t xml:space="preserve">Oct  </t>
  </si>
  <si>
    <t>Cosecha, Selección y carga</t>
  </si>
  <si>
    <t>kg</t>
  </si>
  <si>
    <t>Sept - Nov</t>
  </si>
  <si>
    <t>Subtotal Jornadas Hombre</t>
  </si>
  <si>
    <t>JORNADAS ANIMAL</t>
  </si>
  <si>
    <t>n/a</t>
  </si>
  <si>
    <t>Subtotal Jornadas Animal</t>
  </si>
  <si>
    <t>MAQUINARIA</t>
  </si>
  <si>
    <t>Aplicación de  Fitosanitarios</t>
  </si>
  <si>
    <t>JM</t>
  </si>
  <si>
    <t xml:space="preserve">Sept - Nov </t>
  </si>
  <si>
    <t>Poda de Post Cosecha</t>
  </si>
  <si>
    <t>Jun - Jul</t>
  </si>
  <si>
    <t>Aporca para Riego</t>
  </si>
  <si>
    <t xml:space="preserve">Sept  - Nov </t>
  </si>
  <si>
    <t xml:space="preserve">Trompo Abonador </t>
  </si>
  <si>
    <t>Acequiadura</t>
  </si>
  <si>
    <t>Subtotal Costo Maquinaria</t>
  </si>
  <si>
    <t>INSUMOS</t>
  </si>
  <si>
    <t>Insumos</t>
  </si>
  <si>
    <t>Unidad (Kg/l/u)</t>
  </si>
  <si>
    <t>Cantidad (Kg/l/u)</t>
  </si>
  <si>
    <t>FERTILIZANTES</t>
  </si>
  <si>
    <t>Mezcla Hortalizas</t>
  </si>
  <si>
    <t>Ago-Sept</t>
  </si>
  <si>
    <t>Urea</t>
  </si>
  <si>
    <t>Ago</t>
  </si>
  <si>
    <t>Fosfimax 40 20</t>
  </si>
  <si>
    <t>lt</t>
  </si>
  <si>
    <t xml:space="preserve">Nov - Dic </t>
  </si>
  <si>
    <t>HERBICIDA</t>
  </si>
  <si>
    <t>Sencor 480 SC</t>
  </si>
  <si>
    <t>Linurex - Linuron</t>
  </si>
  <si>
    <t>Nov - Dic</t>
  </si>
  <si>
    <t>INSECTICIDA</t>
  </si>
  <si>
    <t>Zero 5 EC</t>
  </si>
  <si>
    <t>Dic</t>
  </si>
  <si>
    <t>Subtotal Insumos</t>
  </si>
  <si>
    <t>OTROS</t>
  </si>
  <si>
    <t>Item</t>
  </si>
  <si>
    <t>Analisis Foliar</t>
  </si>
  <si>
    <t xml:space="preserve">u </t>
  </si>
  <si>
    <t>Sept - Oct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</si>
  <si>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</si>
  <si>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</si>
  <si>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</si>
  <si>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</si>
  <si>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</si>
  <si>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</si>
  <si>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</si>
  <si>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</si>
  <si>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</si>
  <si>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</si>
  <si>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</si>
  <si>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</si>
  <si>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</si>
  <si>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</si>
  <si>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</si>
  <si>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</si>
  <si>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$/KG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</si>
  <si>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</si>
  <si>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</si>
  <si>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</si>
  <si>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</si>
  <si>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</si>
  <si>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</si>
  <si>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</si>
  <si>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</si>
  <si>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(KG/HA)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</si>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</sst>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0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64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164" fontId="9" fillId="0" borderId="0" applyFont="0" applyFill="0" applyBorder="0" applyAlignment="0" applyProtection="0"/>
  </cellStyleXfs>
  <cellXfs count="163">
    <xf numFmtId="0" fontId="0" fillId="0" borderId="0" xfId="0"/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3" fontId="1" fillId="2" borderId="5" xfId="0" applyNumberFormat="1" applyFont="1" applyFill="1" applyBorder="1" applyAlignment="1">
      <alignment horizontal="center" vertical="center"/>
    </xf>
    <xf numFmtId="17" fontId="1" fillId="2" borderId="5" xfId="0" applyNumberFormat="1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left" vertical="center" wrapText="1"/>
    </xf>
    <xf numFmtId="49" fontId="2" fillId="3" borderId="55" xfId="0" applyNumberFormat="1" applyFont="1" applyFill="1" applyBorder="1" applyAlignment="1">
      <alignment vertical="center"/>
    </xf>
    <xf numFmtId="0" fontId="2" fillId="3" borderId="55" xfId="0" applyFont="1" applyFill="1" applyBorder="1" applyAlignment="1">
      <alignment horizontal="center" vertical="center"/>
    </xf>
    <xf numFmtId="49" fontId="1" fillId="2" borderId="50" xfId="0" applyNumberFormat="1" applyFont="1" applyFill="1" applyBorder="1" applyAlignment="1">
      <alignment horizontal="center" vertical="center" wrapText="1"/>
    </xf>
    <xf numFmtId="0" fontId="1" fillId="2" borderId="50" xfId="0" applyNumberFormat="1" applyFont="1" applyFill="1" applyBorder="1" applyAlignment="1">
      <alignment horizontal="center" vertical="center" wrapText="1"/>
    </xf>
    <xf numFmtId="49" fontId="1" fillId="2" borderId="50" xfId="0" applyNumberFormat="1" applyFont="1" applyFill="1" applyBorder="1" applyAlignment="1">
      <alignment horizontal="left" vertical="center" wrapText="1"/>
    </xf>
    <xf numFmtId="166" fontId="1" fillId="2" borderId="5" xfId="0" applyNumberFormat="1" applyFont="1" applyFill="1" applyBorder="1" applyAlignment="1">
      <alignment vertical="center"/>
    </xf>
    <xf numFmtId="166" fontId="1" fillId="2" borderId="5" xfId="0" applyNumberFormat="1" applyFont="1" applyFill="1" applyBorder="1" applyAlignment="1">
      <alignment horizontal="right" vertical="center" wrapText="1"/>
    </xf>
    <xf numFmtId="166" fontId="2" fillId="3" borderId="5" xfId="0" applyNumberFormat="1" applyFont="1" applyFill="1" applyBorder="1" applyAlignment="1">
      <alignment vertical="center"/>
    </xf>
    <xf numFmtId="166" fontId="1" fillId="2" borderId="50" xfId="0" applyNumberFormat="1" applyFont="1" applyFill="1" applyBorder="1" applyAlignment="1">
      <alignment horizontal="right" vertical="center" wrapText="1"/>
    </xf>
    <xf numFmtId="166" fontId="2" fillId="3" borderId="55" xfId="0" applyNumberFormat="1" applyFont="1" applyFill="1" applyBorder="1" applyAlignment="1">
      <alignment vertical="center"/>
    </xf>
    <xf numFmtId="49" fontId="1" fillId="10" borderId="5" xfId="0" applyNumberFormat="1" applyFont="1" applyFill="1" applyBorder="1" applyAlignment="1">
      <alignment horizontal="left" vertical="center" wrapText="1"/>
    </xf>
    <xf numFmtId="49" fontId="1" fillId="10" borderId="50" xfId="0" applyNumberFormat="1" applyFont="1" applyFill="1" applyBorder="1" applyAlignment="1">
      <alignment vertical="center" wrapText="1"/>
    </xf>
    <xf numFmtId="49" fontId="1" fillId="10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166" fontId="1" fillId="2" borderId="12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166" fontId="2" fillId="3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3" fontId="1" fillId="2" borderId="14" xfId="0" applyNumberFormat="1" applyFont="1" applyFill="1" applyBorder="1" applyAlignment="1">
      <alignment vertical="center"/>
    </xf>
    <xf numFmtId="49" fontId="6" fillId="3" borderId="56" xfId="0" applyNumberFormat="1" applyFont="1" applyFill="1" applyBorder="1" applyAlignment="1">
      <alignment horizontal="center" vertical="center"/>
    </xf>
    <xf numFmtId="49" fontId="6" fillId="3" borderId="56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166" fontId="2" fillId="3" borderId="15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3" fontId="1" fillId="2" borderId="19" xfId="0" applyNumberFormat="1" applyFont="1" applyFill="1" applyBorder="1" applyAlignment="1">
      <alignment vertical="center"/>
    </xf>
    <xf numFmtId="49" fontId="6" fillId="5" borderId="20" xfId="0" applyNumberFormat="1" applyFont="1" applyFill="1" applyBorder="1" applyAlignment="1">
      <alignment vertical="center"/>
    </xf>
    <xf numFmtId="0" fontId="6" fillId="5" borderId="21" xfId="0" applyFont="1" applyFill="1" applyBorder="1" applyAlignment="1">
      <alignment vertical="center"/>
    </xf>
    <xf numFmtId="166" fontId="6" fillId="5" borderId="22" xfId="0" applyNumberFormat="1" applyFont="1" applyFill="1" applyBorder="1" applyAlignment="1">
      <alignment vertical="center"/>
    </xf>
    <xf numFmtId="49" fontId="6" fillId="3" borderId="23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166" fontId="6" fillId="3" borderId="24" xfId="0" applyNumberFormat="1" applyFont="1" applyFill="1" applyBorder="1" applyAlignment="1">
      <alignment vertical="center"/>
    </xf>
    <xf numFmtId="49" fontId="6" fillId="5" borderId="23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6" fontId="6" fillId="5" borderId="24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26" xfId="0" applyFont="1" applyFill="1" applyBorder="1" applyAlignment="1">
      <alignment vertical="center"/>
    </xf>
    <xf numFmtId="166" fontId="6" fillId="6" borderId="27" xfId="0" applyNumberFormat="1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5" fontId="6" fillId="2" borderId="1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9" fontId="3" fillId="2" borderId="38" xfId="0" applyNumberFormat="1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49" fontId="1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49" fontId="1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>
      <alignment vertical="center"/>
    </xf>
    <xf numFmtId="0" fontId="1" fillId="2" borderId="45" xfId="0" applyFont="1" applyFill="1" applyBorder="1" applyAlignment="1">
      <alignment vertical="center"/>
    </xf>
    <xf numFmtId="0" fontId="1" fillId="9" borderId="37" xfId="0" applyFont="1" applyFill="1" applyBorder="1" applyAlignment="1">
      <alignment vertical="center"/>
    </xf>
    <xf numFmtId="0" fontId="1" fillId="7" borderId="17" xfId="0" applyFont="1" applyFill="1" applyBorder="1" applyAlignment="1">
      <alignment vertical="center"/>
    </xf>
    <xf numFmtId="49" fontId="3" fillId="8" borderId="28" xfId="0" applyNumberFormat="1" applyFont="1" applyFill="1" applyBorder="1" applyAlignment="1">
      <alignment horizontal="center" vertical="center"/>
    </xf>
    <xf numFmtId="49" fontId="3" fillId="8" borderId="18" xfId="0" applyNumberFormat="1" applyFont="1" applyFill="1" applyBorder="1" applyAlignment="1">
      <alignment horizontal="center" vertical="center"/>
    </xf>
    <xf numFmtId="49" fontId="1" fillId="8" borderId="29" xfId="0" applyNumberFormat="1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165" fontId="6" fillId="2" borderId="17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2" borderId="30" xfId="0" applyNumberFormat="1" applyFont="1" applyFill="1" applyBorder="1" applyAlignment="1">
      <alignment vertical="center"/>
    </xf>
    <xf numFmtId="9" fontId="1" fillId="2" borderId="31" xfId="0" applyNumberFormat="1" applyFont="1" applyFill="1" applyBorder="1" applyAlignment="1">
      <alignment vertical="center"/>
    </xf>
    <xf numFmtId="0" fontId="6" fillId="7" borderId="17" xfId="0" applyFont="1" applyFill="1" applyBorder="1" applyAlignment="1">
      <alignment vertical="center"/>
    </xf>
    <xf numFmtId="49" fontId="3" fillId="8" borderId="32" xfId="0" applyNumberFormat="1" applyFont="1" applyFill="1" applyBorder="1" applyAlignment="1">
      <alignment vertical="center"/>
    </xf>
    <xf numFmtId="9" fontId="3" fillId="8" borderId="34" xfId="0" applyNumberFormat="1" applyFont="1" applyFill="1" applyBorder="1" applyAlignment="1">
      <alignment vertical="center"/>
    </xf>
    <xf numFmtId="0" fontId="6" fillId="9" borderId="16" xfId="0" applyFont="1" applyFill="1" applyBorder="1" applyAlignment="1">
      <alignment vertical="center"/>
    </xf>
    <xf numFmtId="49" fontId="4" fillId="9" borderId="17" xfId="0" applyNumberFormat="1" applyFont="1" applyFill="1" applyBorder="1" applyAlignment="1">
      <alignment vertical="center"/>
    </xf>
    <xf numFmtId="0" fontId="6" fillId="9" borderId="17" xfId="0" applyFont="1" applyFill="1" applyBorder="1" applyAlignment="1">
      <alignment vertical="center"/>
    </xf>
    <xf numFmtId="0" fontId="6" fillId="9" borderId="46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49" fontId="3" fillId="8" borderId="47" xfId="0" applyNumberFormat="1" applyFont="1" applyFill="1" applyBorder="1" applyAlignment="1">
      <alignment vertical="center"/>
    </xf>
    <xf numFmtId="0" fontId="3" fillId="7" borderId="17" xfId="0" applyFont="1" applyFill="1" applyBorder="1" applyAlignment="1">
      <alignment vertical="center"/>
    </xf>
    <xf numFmtId="165" fontId="3" fillId="2" borderId="17" xfId="0" applyNumberFormat="1" applyFont="1" applyFill="1" applyBorder="1" applyAlignment="1">
      <alignment vertical="center"/>
    </xf>
    <xf numFmtId="49" fontId="3" fillId="8" borderId="32" xfId="0" applyNumberFormat="1" applyFont="1" applyFill="1" applyBorder="1" applyAlignment="1">
      <alignment vertical="center" wrapText="1"/>
    </xf>
    <xf numFmtId="49" fontId="1" fillId="0" borderId="50" xfId="0" applyNumberFormat="1" applyFont="1" applyFill="1" applyBorder="1" applyAlignment="1">
      <alignment vertical="center"/>
    </xf>
    <xf numFmtId="49" fontId="1" fillId="0" borderId="50" xfId="0" applyNumberFormat="1" applyFont="1" applyFill="1" applyBorder="1" applyAlignment="1">
      <alignment horizontal="center" vertical="center"/>
    </xf>
    <xf numFmtId="0" fontId="1" fillId="0" borderId="50" xfId="0" applyNumberFormat="1" applyFont="1" applyFill="1" applyBorder="1" applyAlignment="1">
      <alignment horizontal="center" vertical="center"/>
    </xf>
    <xf numFmtId="49" fontId="1" fillId="0" borderId="50" xfId="0" applyNumberFormat="1" applyFont="1" applyFill="1" applyBorder="1" applyAlignment="1">
      <alignment horizontal="left" vertical="center"/>
    </xf>
    <xf numFmtId="166" fontId="1" fillId="0" borderId="50" xfId="0" applyNumberFormat="1" applyFont="1" applyFill="1" applyBorder="1" applyAlignment="1">
      <alignment vertical="center"/>
    </xf>
    <xf numFmtId="1" fontId="1" fillId="0" borderId="50" xfId="0" applyNumberFormat="1" applyFont="1" applyFill="1" applyBorder="1" applyAlignment="1">
      <alignment horizontal="center" vertical="center"/>
    </xf>
    <xf numFmtId="49" fontId="3" fillId="0" borderId="51" xfId="0" applyNumberFormat="1" applyFont="1" applyFill="1" applyBorder="1" applyAlignment="1">
      <alignment horizontal="left" vertical="center"/>
    </xf>
    <xf numFmtId="49" fontId="3" fillId="0" borderId="52" xfId="0" applyNumberFormat="1" applyFont="1" applyFill="1" applyBorder="1" applyAlignment="1">
      <alignment horizontal="left" vertical="center"/>
    </xf>
    <xf numFmtId="49" fontId="3" fillId="0" borderId="53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166" fontId="1" fillId="0" borderId="5" xfId="0" applyNumberFormat="1" applyFont="1" applyFill="1" applyBorder="1" applyAlignment="1">
      <alignment vertical="center"/>
    </xf>
    <xf numFmtId="3" fontId="1" fillId="2" borderId="60" xfId="0" applyNumberFormat="1" applyFont="1" applyFill="1" applyBorder="1" applyAlignment="1">
      <alignment vertical="center"/>
    </xf>
    <xf numFmtId="49" fontId="6" fillId="3" borderId="58" xfId="0" applyNumberFormat="1" applyFont="1" applyFill="1" applyBorder="1" applyAlignment="1">
      <alignment horizontal="center" vertical="center" wrapText="1"/>
    </xf>
    <xf numFmtId="49" fontId="6" fillId="3" borderId="61" xfId="0" applyNumberFormat="1" applyFont="1" applyFill="1" applyBorder="1" applyAlignment="1">
      <alignment horizontal="center" vertical="center"/>
    </xf>
    <xf numFmtId="166" fontId="2" fillId="3" borderId="62" xfId="0" applyNumberFormat="1" applyFont="1" applyFill="1" applyBorder="1" applyAlignment="1">
      <alignment vertical="center"/>
    </xf>
    <xf numFmtId="166" fontId="1" fillId="0" borderId="0" xfId="0" applyNumberFormat="1" applyFont="1" applyAlignment="1">
      <alignment vertical="center"/>
    </xf>
    <xf numFmtId="164" fontId="3" fillId="8" borderId="48" xfId="1" applyFont="1" applyFill="1" applyBorder="1" applyAlignment="1">
      <alignment vertical="center"/>
    </xf>
    <xf numFmtId="164" fontId="3" fillId="8" borderId="49" xfId="1" applyFont="1" applyFill="1" applyBorder="1" applyAlignment="1">
      <alignment vertical="center"/>
    </xf>
    <xf numFmtId="164" fontId="3" fillId="8" borderId="33" xfId="1" applyFont="1" applyFill="1" applyBorder="1" applyAlignment="1">
      <alignment vertical="center"/>
    </xf>
    <xf numFmtId="164" fontId="3" fillId="8" borderId="34" xfId="1" applyFont="1" applyFill="1" applyBorder="1" applyAlignment="1">
      <alignment vertical="center"/>
    </xf>
    <xf numFmtId="164" fontId="3" fillId="2" borderId="5" xfId="1" applyFont="1" applyFill="1" applyBorder="1" applyAlignment="1">
      <alignment vertical="center"/>
    </xf>
    <xf numFmtId="49" fontId="4" fillId="9" borderId="35" xfId="0" applyNumberFormat="1" applyFont="1" applyFill="1" applyBorder="1" applyAlignment="1">
      <alignment vertical="center"/>
    </xf>
    <xf numFmtId="0" fontId="3" fillId="9" borderId="36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3" fillId="0" borderId="50" xfId="0" applyNumberFormat="1" applyFont="1" applyFill="1" applyBorder="1" applyAlignment="1">
      <alignment horizontal="left" vertical="center" wrapText="1"/>
    </xf>
    <xf numFmtId="49" fontId="3" fillId="0" borderId="59" xfId="0" applyNumberFormat="1" applyFont="1" applyFill="1" applyBorder="1" applyAlignment="1">
      <alignment horizontal="left" vertical="center" wrapText="1"/>
    </xf>
    <xf numFmtId="49" fontId="3" fillId="0" borderId="57" xfId="0" applyNumberFormat="1" applyFont="1" applyFill="1" applyBorder="1" applyAlignment="1">
      <alignment horizontal="left" vertical="center"/>
    </xf>
    <xf numFmtId="49" fontId="3" fillId="0" borderId="17" xfId="0" applyNumberFormat="1" applyFont="1" applyFill="1" applyBorder="1" applyAlignment="1">
      <alignment horizontal="left" vertical="center"/>
    </xf>
    <xf numFmtId="49" fontId="3" fillId="0" borderId="54" xfId="0" applyNumberFormat="1" applyFont="1" applyFill="1" applyBorder="1" applyAlignment="1">
      <alignment horizontal="left" vertical="center"/>
    </xf>
    <xf numFmtId="49" fontId="6" fillId="5" borderId="63" xfId="0" applyNumberFormat="1" applyFont="1" applyFill="1" applyBorder="1" applyAlignment="1">
      <alignment horizontal="left" vertical="center"/>
    </xf>
    <xf numFmtId="49" fontId="6" fillId="5" borderId="52" xfId="0" applyNumberFormat="1" applyFont="1" applyFill="1" applyBorder="1" applyAlignment="1">
      <alignment horizontal="left" vertical="center"/>
    </xf>
    <xf numFmtId="49" fontId="6" fillId="5" borderId="64" xfId="0" applyNumberFormat="1" applyFont="1" applyFill="1" applyBorder="1" applyAlignment="1">
      <alignment horizontal="left" vertical="center"/>
    </xf>
    <xf numFmtId="49" fontId="6" fillId="5" borderId="65" xfId="0" applyNumberFormat="1" applyFont="1" applyFill="1" applyBorder="1" applyAlignment="1">
      <alignment horizontal="left" vertical="center"/>
    </xf>
    <xf numFmtId="49" fontId="6" fillId="5" borderId="66" xfId="0" applyNumberFormat="1" applyFont="1" applyFill="1" applyBorder="1" applyAlignment="1">
      <alignment horizontal="left" vertical="center"/>
    </xf>
    <xf numFmtId="49" fontId="6" fillId="5" borderId="67" xfId="0" applyNumberFormat="1" applyFont="1" applyFill="1" applyBorder="1" applyAlignment="1">
      <alignment horizontal="left" vertical="center"/>
    </xf>
    <xf numFmtId="49" fontId="6" fillId="5" borderId="68" xfId="0" applyNumberFormat="1" applyFont="1" applyFill="1" applyBorder="1" applyAlignment="1">
      <alignment horizontal="lef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819150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6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89"/>
  <sheetViews>
    <sheetView showGridLines="0" tabSelected="1" topLeftCell="A64" zoomScaleNormal="100" zoomScaleSheetLayoutView="100" workbookViewId="0">
      <selection activeCell="E52" sqref="E52"/>
    </sheetView>
  </sheetViews>
  <sheetFormatPr defaultColWidth="10.85546875" defaultRowHeight="11.25" customHeight="1"/>
  <cols>
    <col min="1" max="1" width="22" style="35" customWidth="1"/>
    <col min="2" max="2" width="20" style="35" customWidth="1"/>
    <col min="3" max="3" width="9.42578125" style="35" customWidth="1"/>
    <col min="4" max="4" width="16.7109375" style="35" customWidth="1"/>
    <col min="5" max="5" width="11" style="35" customWidth="1"/>
    <col min="6" max="6" width="12.42578125" style="35" customWidth="1"/>
    <col min="7" max="250" width="10.85546875" style="35" customWidth="1"/>
    <col min="251" max="16384" width="10.85546875" style="36"/>
  </cols>
  <sheetData>
    <row r="1" spans="1:6" ht="15" customHeight="1">
      <c r="A1" s="34"/>
      <c r="B1" s="34"/>
      <c r="C1" s="34"/>
      <c r="D1" s="34"/>
      <c r="E1" s="34"/>
      <c r="F1" s="34"/>
    </row>
    <row r="2" spans="1:6" ht="15" customHeight="1">
      <c r="A2" s="34"/>
      <c r="B2" s="34"/>
      <c r="C2" s="34"/>
      <c r="D2" s="34"/>
      <c r="E2" s="34"/>
      <c r="F2" s="34"/>
    </row>
    <row r="3" spans="1:6" ht="15" customHeight="1">
      <c r="A3" s="34"/>
      <c r="B3" s="34"/>
      <c r="C3" s="34"/>
      <c r="D3" s="34"/>
      <c r="E3" s="34"/>
      <c r="F3" s="34"/>
    </row>
    <row r="4" spans="1:6" ht="15" customHeight="1">
      <c r="A4" s="34"/>
      <c r="B4" s="34"/>
      <c r="C4" s="34"/>
      <c r="D4" s="34"/>
      <c r="E4" s="34"/>
      <c r="F4" s="34"/>
    </row>
    <row r="5" spans="1:6" ht="15" customHeight="1">
      <c r="A5" s="34"/>
      <c r="B5" s="34"/>
      <c r="C5" s="34"/>
      <c r="D5" s="34"/>
      <c r="E5" s="34"/>
      <c r="F5" s="34"/>
    </row>
    <row r="6" spans="1:6" ht="15" customHeight="1">
      <c r="A6" s="34"/>
      <c r="B6" s="34"/>
      <c r="C6" s="34"/>
      <c r="D6" s="34"/>
      <c r="E6" s="34"/>
      <c r="F6" s="34"/>
    </row>
    <row r="7" spans="1:6" ht="15" customHeight="1">
      <c r="A7" s="37"/>
      <c r="B7" s="38"/>
      <c r="C7" s="34"/>
      <c r="D7" s="38"/>
      <c r="E7" s="38"/>
      <c r="F7" s="38"/>
    </row>
    <row r="8" spans="1:6" ht="12.75">
      <c r="A8" s="39" t="s">
        <v>0</v>
      </c>
      <c r="B8" s="6" t="s">
        <v>1</v>
      </c>
      <c r="C8" s="40"/>
      <c r="D8" s="145" t="s">
        <v>2</v>
      </c>
      <c r="E8" s="146"/>
      <c r="F8" s="8">
        <v>5000</v>
      </c>
    </row>
    <row r="9" spans="1:6" ht="25.5">
      <c r="A9" s="1" t="s">
        <v>3</v>
      </c>
      <c r="B9" s="6" t="s">
        <v>4</v>
      </c>
      <c r="C9" s="40"/>
      <c r="D9" s="143" t="s">
        <v>5</v>
      </c>
      <c r="E9" s="144"/>
      <c r="F9" s="6" t="s">
        <v>6</v>
      </c>
    </row>
    <row r="10" spans="1:6" ht="18" customHeight="1">
      <c r="A10" s="1" t="s">
        <v>7</v>
      </c>
      <c r="B10" s="5" t="s">
        <v>8</v>
      </c>
      <c r="C10" s="40"/>
      <c r="D10" s="143" t="s">
        <v>9</v>
      </c>
      <c r="E10" s="144"/>
      <c r="F10" s="130">
        <v>570</v>
      </c>
    </row>
    <row r="11" spans="1:6" ht="11.25" customHeight="1">
      <c r="A11" s="1" t="s">
        <v>10</v>
      </c>
      <c r="B11" s="6" t="s">
        <v>11</v>
      </c>
      <c r="C11" s="40"/>
      <c r="D11" s="31" t="s">
        <v>12</v>
      </c>
      <c r="E11" s="32"/>
      <c r="F11" s="23">
        <f>(F8*F10)</f>
        <v>2850000</v>
      </c>
    </row>
    <row r="12" spans="1:6" ht="12.75">
      <c r="A12" s="1" t="s">
        <v>13</v>
      </c>
      <c r="B12" s="5" t="s">
        <v>14</v>
      </c>
      <c r="C12" s="40"/>
      <c r="D12" s="143" t="s">
        <v>15</v>
      </c>
      <c r="E12" s="144"/>
      <c r="F12" s="6" t="s">
        <v>16</v>
      </c>
    </row>
    <row r="13" spans="1:6" ht="25.5">
      <c r="A13" s="1" t="s">
        <v>17</v>
      </c>
      <c r="B13" s="6" t="s">
        <v>18</v>
      </c>
      <c r="C13" s="40"/>
      <c r="D13" s="143" t="s">
        <v>19</v>
      </c>
      <c r="E13" s="144"/>
      <c r="F13" s="6" t="s">
        <v>6</v>
      </c>
    </row>
    <row r="14" spans="1:6" ht="12.75">
      <c r="A14" s="1" t="s">
        <v>20</v>
      </c>
      <c r="B14" s="15">
        <v>44562</v>
      </c>
      <c r="C14" s="40"/>
      <c r="D14" s="147" t="s">
        <v>21</v>
      </c>
      <c r="E14" s="148"/>
      <c r="F14" s="6" t="s">
        <v>22</v>
      </c>
    </row>
    <row r="15" spans="1:6" ht="12" customHeight="1">
      <c r="A15" s="41"/>
      <c r="B15" s="42"/>
      <c r="C15" s="38"/>
      <c r="D15" s="43"/>
      <c r="E15" s="43"/>
      <c r="F15" s="44"/>
    </row>
    <row r="16" spans="1:6" ht="12" customHeight="1">
      <c r="A16" s="149" t="s">
        <v>23</v>
      </c>
      <c r="B16" s="150"/>
      <c r="C16" s="150"/>
      <c r="D16" s="150"/>
      <c r="E16" s="150"/>
      <c r="F16" s="150"/>
    </row>
    <row r="17" spans="1:6" ht="12" customHeight="1">
      <c r="A17" s="45"/>
      <c r="B17" s="46"/>
      <c r="C17" s="46"/>
      <c r="D17" s="46"/>
      <c r="E17" s="47"/>
      <c r="F17" s="47"/>
    </row>
    <row r="18" spans="1:6" ht="12" customHeight="1">
      <c r="A18" s="156" t="s">
        <v>24</v>
      </c>
      <c r="B18" s="157"/>
      <c r="C18" s="157"/>
      <c r="D18" s="157"/>
      <c r="E18" s="157"/>
      <c r="F18" s="158"/>
    </row>
    <row r="19" spans="1:6" ht="24" customHeight="1">
      <c r="A19" s="48" t="s">
        <v>25</v>
      </c>
      <c r="B19" s="48" t="s">
        <v>26</v>
      </c>
      <c r="C19" s="48" t="s">
        <v>27</v>
      </c>
      <c r="D19" s="48" t="s">
        <v>28</v>
      </c>
      <c r="E19" s="48" t="s">
        <v>29</v>
      </c>
      <c r="F19" s="48" t="s">
        <v>30</v>
      </c>
    </row>
    <row r="20" spans="1:6" ht="12.75">
      <c r="A20" s="16" t="s">
        <v>31</v>
      </c>
      <c r="B20" s="2" t="s">
        <v>32</v>
      </c>
      <c r="C20" s="12">
        <v>4</v>
      </c>
      <c r="D20" s="30" t="s">
        <v>33</v>
      </c>
      <c r="E20" s="23">
        <v>20000</v>
      </c>
      <c r="F20" s="23">
        <f>E20*C20</f>
        <v>80000</v>
      </c>
    </row>
    <row r="21" spans="1:6" ht="12.75">
      <c r="A21" s="30" t="s">
        <v>34</v>
      </c>
      <c r="B21" s="2" t="s">
        <v>32</v>
      </c>
      <c r="C21" s="12">
        <v>2</v>
      </c>
      <c r="D21" s="30" t="s">
        <v>35</v>
      </c>
      <c r="E21" s="23">
        <v>20000</v>
      </c>
      <c r="F21" s="23">
        <f t="shared" ref="F21:F24" si="0">E21*C21</f>
        <v>40000</v>
      </c>
    </row>
    <row r="22" spans="1:6" ht="12.75">
      <c r="A22" s="30" t="s">
        <v>36</v>
      </c>
      <c r="B22" s="2" t="s">
        <v>32</v>
      </c>
      <c r="C22" s="12">
        <v>2</v>
      </c>
      <c r="D22" s="30" t="s">
        <v>37</v>
      </c>
      <c r="E22" s="23">
        <v>20000</v>
      </c>
      <c r="F22" s="23">
        <f t="shared" si="0"/>
        <v>40000</v>
      </c>
    </row>
    <row r="23" spans="1:6" ht="12.75">
      <c r="A23" s="30" t="s">
        <v>38</v>
      </c>
      <c r="B23" s="2" t="s">
        <v>32</v>
      </c>
      <c r="C23" s="12">
        <v>2</v>
      </c>
      <c r="D23" s="30" t="s">
        <v>39</v>
      </c>
      <c r="E23" s="23">
        <v>20000</v>
      </c>
      <c r="F23" s="23">
        <f t="shared" si="0"/>
        <v>40000</v>
      </c>
    </row>
    <row r="24" spans="1:6" ht="12.75">
      <c r="A24" s="29" t="s">
        <v>40</v>
      </c>
      <c r="B24" s="2" t="s">
        <v>41</v>
      </c>
      <c r="C24" s="12">
        <v>5000</v>
      </c>
      <c r="D24" s="30" t="s">
        <v>42</v>
      </c>
      <c r="E24" s="23">
        <v>200</v>
      </c>
      <c r="F24" s="23">
        <f t="shared" si="0"/>
        <v>1000000</v>
      </c>
    </row>
    <row r="25" spans="1:6" ht="12.75" customHeight="1">
      <c r="A25" s="3" t="s">
        <v>43</v>
      </c>
      <c r="B25" s="4"/>
      <c r="C25" s="4"/>
      <c r="D25" s="4"/>
      <c r="E25" s="24"/>
      <c r="F25" s="24">
        <f>SUM(F20:F24)</f>
        <v>1200000</v>
      </c>
    </row>
    <row r="26" spans="1:6" ht="12" customHeight="1">
      <c r="A26" s="45"/>
      <c r="B26" s="47"/>
      <c r="C26" s="47"/>
      <c r="D26" s="47"/>
      <c r="E26" s="49"/>
      <c r="F26" s="49"/>
    </row>
    <row r="27" spans="1:6" ht="12" customHeight="1">
      <c r="A27" s="159" t="s">
        <v>44</v>
      </c>
      <c r="B27" s="160"/>
      <c r="C27" s="160"/>
      <c r="D27" s="160"/>
      <c r="E27" s="160"/>
      <c r="F27" s="161"/>
    </row>
    <row r="28" spans="1:6" ht="24" customHeight="1">
      <c r="A28" s="50" t="s">
        <v>25</v>
      </c>
      <c r="B28" s="51" t="s">
        <v>26</v>
      </c>
      <c r="C28" s="51" t="s">
        <v>27</v>
      </c>
      <c r="D28" s="50" t="s">
        <v>28</v>
      </c>
      <c r="E28" s="51" t="s">
        <v>29</v>
      </c>
      <c r="F28" s="50" t="s">
        <v>30</v>
      </c>
    </row>
    <row r="29" spans="1:6" ht="12" customHeight="1">
      <c r="A29" s="52" t="s">
        <v>45</v>
      </c>
      <c r="B29" s="53"/>
      <c r="C29" s="53"/>
      <c r="D29" s="53"/>
      <c r="E29" s="54"/>
      <c r="F29" s="54"/>
    </row>
    <row r="30" spans="1:6" ht="12" customHeight="1">
      <c r="A30" s="55" t="s">
        <v>46</v>
      </c>
      <c r="B30" s="56"/>
      <c r="C30" s="56"/>
      <c r="D30" s="56"/>
      <c r="E30" s="57"/>
      <c r="F30" s="57"/>
    </row>
    <row r="31" spans="1:6" ht="12" customHeight="1">
      <c r="A31" s="58"/>
      <c r="B31" s="59"/>
      <c r="C31" s="59"/>
      <c r="D31" s="59"/>
      <c r="E31" s="60"/>
      <c r="F31" s="60"/>
    </row>
    <row r="32" spans="1:6" ht="12" customHeight="1">
      <c r="A32" s="159" t="s">
        <v>47</v>
      </c>
      <c r="B32" s="160"/>
      <c r="C32" s="160"/>
      <c r="D32" s="160"/>
      <c r="E32" s="160"/>
      <c r="F32" s="162"/>
    </row>
    <row r="33" spans="1:8" ht="24" customHeight="1">
      <c r="A33" s="61" t="s">
        <v>25</v>
      </c>
      <c r="B33" s="61" t="s">
        <v>26</v>
      </c>
      <c r="C33" s="61" t="s">
        <v>27</v>
      </c>
      <c r="D33" s="61" t="s">
        <v>28</v>
      </c>
      <c r="E33" s="62" t="s">
        <v>29</v>
      </c>
      <c r="F33" s="133" t="s">
        <v>30</v>
      </c>
    </row>
    <row r="34" spans="1:8" ht="12.75">
      <c r="A34" s="28" t="s">
        <v>48</v>
      </c>
      <c r="B34" s="19" t="s">
        <v>49</v>
      </c>
      <c r="C34" s="20">
        <v>0.125</v>
      </c>
      <c r="D34" s="21" t="s">
        <v>50</v>
      </c>
      <c r="E34" s="25">
        <v>120000</v>
      </c>
      <c r="F34" s="25">
        <f t="shared" ref="F34:F38" si="1">(C34*E34)</f>
        <v>15000</v>
      </c>
      <c r="H34" s="135"/>
    </row>
    <row r="35" spans="1:8" ht="12.75">
      <c r="A35" s="28" t="s">
        <v>51</v>
      </c>
      <c r="B35" s="19" t="s">
        <v>49</v>
      </c>
      <c r="C35" s="20">
        <v>0.25</v>
      </c>
      <c r="D35" s="21" t="s">
        <v>52</v>
      </c>
      <c r="E35" s="25">
        <v>240000</v>
      </c>
      <c r="F35" s="25">
        <f t="shared" si="1"/>
        <v>60000</v>
      </c>
      <c r="H35" s="135"/>
    </row>
    <row r="36" spans="1:8" ht="12.75">
      <c r="A36" s="28" t="s">
        <v>53</v>
      </c>
      <c r="B36" s="19" t="s">
        <v>49</v>
      </c>
      <c r="C36" s="20">
        <v>0.25</v>
      </c>
      <c r="D36" s="21" t="s">
        <v>54</v>
      </c>
      <c r="E36" s="25">
        <v>240000</v>
      </c>
      <c r="F36" s="25">
        <f t="shared" si="1"/>
        <v>60000</v>
      </c>
      <c r="H36" s="135"/>
    </row>
    <row r="37" spans="1:8" ht="12.75" customHeight="1">
      <c r="A37" s="28" t="s">
        <v>55</v>
      </c>
      <c r="B37" s="19" t="s">
        <v>49</v>
      </c>
      <c r="C37" s="20">
        <v>0.25</v>
      </c>
      <c r="D37" s="21" t="s">
        <v>35</v>
      </c>
      <c r="E37" s="25">
        <v>240000</v>
      </c>
      <c r="F37" s="25">
        <f t="shared" si="1"/>
        <v>60000</v>
      </c>
      <c r="H37" s="135"/>
    </row>
    <row r="38" spans="1:8" ht="12.75">
      <c r="A38" s="28" t="s">
        <v>56</v>
      </c>
      <c r="B38" s="19" t="s">
        <v>49</v>
      </c>
      <c r="C38" s="20">
        <v>0.25</v>
      </c>
      <c r="D38" s="21" t="s">
        <v>42</v>
      </c>
      <c r="E38" s="25">
        <v>240000</v>
      </c>
      <c r="F38" s="25">
        <f t="shared" si="1"/>
        <v>60000</v>
      </c>
      <c r="H38" s="135"/>
    </row>
    <row r="39" spans="1:8" ht="12.75" customHeight="1">
      <c r="A39" s="17" t="s">
        <v>57</v>
      </c>
      <c r="B39" s="18"/>
      <c r="C39" s="18"/>
      <c r="D39" s="18"/>
      <c r="E39" s="26"/>
      <c r="F39" s="134">
        <f>SUM(F34:F38)</f>
        <v>255000</v>
      </c>
    </row>
    <row r="40" spans="1:8" ht="12" customHeight="1">
      <c r="A40" s="58"/>
      <c r="B40" s="59"/>
      <c r="C40" s="59"/>
      <c r="D40" s="59"/>
      <c r="E40" s="60"/>
      <c r="F40" s="131"/>
    </row>
    <row r="41" spans="1:8" ht="12" customHeight="1">
      <c r="A41" s="159" t="s">
        <v>58</v>
      </c>
      <c r="B41" s="160"/>
      <c r="C41" s="160"/>
      <c r="D41" s="160"/>
      <c r="E41" s="160"/>
      <c r="F41" s="160"/>
    </row>
    <row r="42" spans="1:8" ht="24" customHeight="1">
      <c r="A42" s="62" t="s">
        <v>59</v>
      </c>
      <c r="B42" s="62" t="s">
        <v>60</v>
      </c>
      <c r="C42" s="62" t="s">
        <v>61</v>
      </c>
      <c r="D42" s="62" t="s">
        <v>28</v>
      </c>
      <c r="E42" s="62" t="s">
        <v>29</v>
      </c>
      <c r="F42" s="132" t="s">
        <v>30</v>
      </c>
    </row>
    <row r="43" spans="1:8" ht="12.75" customHeight="1">
      <c r="A43" s="151" t="s">
        <v>62</v>
      </c>
      <c r="B43" s="151"/>
      <c r="C43" s="151"/>
      <c r="D43" s="151"/>
      <c r="E43" s="151"/>
      <c r="F43" s="152"/>
    </row>
    <row r="44" spans="1:8" ht="12.75" customHeight="1">
      <c r="A44" s="118" t="s">
        <v>63</v>
      </c>
      <c r="B44" s="119" t="s">
        <v>41</v>
      </c>
      <c r="C44" s="120">
        <v>200</v>
      </c>
      <c r="D44" s="121" t="s">
        <v>64</v>
      </c>
      <c r="E44" s="122">
        <v>1030</v>
      </c>
      <c r="F44" s="122">
        <f t="shared" ref="F44:F46" si="2">(C44*E44)</f>
        <v>206000</v>
      </c>
    </row>
    <row r="45" spans="1:8" ht="12.75" customHeight="1">
      <c r="A45" s="118" t="s">
        <v>65</v>
      </c>
      <c r="B45" s="119" t="s">
        <v>41</v>
      </c>
      <c r="C45" s="120">
        <v>200</v>
      </c>
      <c r="D45" s="121" t="s">
        <v>66</v>
      </c>
      <c r="E45" s="122">
        <v>1280</v>
      </c>
      <c r="F45" s="122">
        <f t="shared" si="2"/>
        <v>256000</v>
      </c>
    </row>
    <row r="46" spans="1:8" ht="12.75" customHeight="1">
      <c r="A46" s="118" t="s">
        <v>67</v>
      </c>
      <c r="B46" s="119" t="s">
        <v>68</v>
      </c>
      <c r="C46" s="120">
        <v>2</v>
      </c>
      <c r="D46" s="121" t="s">
        <v>69</v>
      </c>
      <c r="E46" s="122">
        <v>14960</v>
      </c>
      <c r="F46" s="122">
        <f t="shared" si="2"/>
        <v>29920</v>
      </c>
    </row>
    <row r="47" spans="1:8" ht="12.75" customHeight="1">
      <c r="A47" s="153" t="s">
        <v>70</v>
      </c>
      <c r="B47" s="154"/>
      <c r="C47" s="154"/>
      <c r="D47" s="154"/>
      <c r="E47" s="154"/>
      <c r="F47" s="155"/>
    </row>
    <row r="48" spans="1:8" ht="12.75" customHeight="1">
      <c r="A48" s="118" t="s">
        <v>71</v>
      </c>
      <c r="B48" s="119" t="s">
        <v>68</v>
      </c>
      <c r="C48" s="123">
        <v>2</v>
      </c>
      <c r="D48" s="118" t="s">
        <v>66</v>
      </c>
      <c r="E48" s="122">
        <v>63000</v>
      </c>
      <c r="F48" s="122">
        <f>C48*E48</f>
        <v>126000</v>
      </c>
    </row>
    <row r="49" spans="1:6" ht="12.75" customHeight="1">
      <c r="A49" s="118" t="s">
        <v>72</v>
      </c>
      <c r="B49" s="119" t="s">
        <v>68</v>
      </c>
      <c r="C49" s="123">
        <v>1</v>
      </c>
      <c r="D49" s="118" t="s">
        <v>73</v>
      </c>
      <c r="E49" s="122">
        <v>29600</v>
      </c>
      <c r="F49" s="122">
        <f>C49*E49</f>
        <v>29600</v>
      </c>
    </row>
    <row r="50" spans="1:6" ht="12.75" customHeight="1">
      <c r="A50" s="124" t="s">
        <v>74</v>
      </c>
      <c r="B50" s="125"/>
      <c r="C50" s="125"/>
      <c r="D50" s="125"/>
      <c r="E50" s="125"/>
      <c r="F50" s="126"/>
    </row>
    <row r="51" spans="1:6" ht="12.75" customHeight="1">
      <c r="A51" s="127" t="s">
        <v>75</v>
      </c>
      <c r="B51" s="128" t="s">
        <v>68</v>
      </c>
      <c r="C51" s="128">
        <v>0.3</v>
      </c>
      <c r="D51" s="129" t="s">
        <v>76</v>
      </c>
      <c r="E51" s="130">
        <v>52000</v>
      </c>
      <c r="F51" s="130">
        <f>C51*E51</f>
        <v>15600</v>
      </c>
    </row>
    <row r="52" spans="1:6" ht="13.5" customHeight="1">
      <c r="A52" s="17" t="s">
        <v>77</v>
      </c>
      <c r="B52" s="18"/>
      <c r="C52" s="18"/>
      <c r="D52" s="18"/>
      <c r="E52" s="26"/>
      <c r="F52" s="26">
        <f>SUM(F44:F51)</f>
        <v>663120</v>
      </c>
    </row>
    <row r="53" spans="1:6" ht="12" customHeight="1">
      <c r="A53" s="58"/>
      <c r="B53" s="59"/>
      <c r="C53" s="59"/>
      <c r="D53" s="63"/>
      <c r="E53" s="60"/>
      <c r="F53" s="60"/>
    </row>
    <row r="54" spans="1:6" ht="12" customHeight="1">
      <c r="A54" s="159" t="s">
        <v>78</v>
      </c>
      <c r="B54" s="160"/>
      <c r="C54" s="160"/>
      <c r="D54" s="160"/>
      <c r="E54" s="160"/>
      <c r="F54" s="161"/>
    </row>
    <row r="55" spans="1:6" ht="24" customHeight="1">
      <c r="A55" s="64" t="s">
        <v>79</v>
      </c>
      <c r="B55" s="65" t="s">
        <v>60</v>
      </c>
      <c r="C55" s="65" t="s">
        <v>61</v>
      </c>
      <c r="D55" s="64" t="s">
        <v>28</v>
      </c>
      <c r="E55" s="65" t="s">
        <v>29</v>
      </c>
      <c r="F55" s="64" t="s">
        <v>30</v>
      </c>
    </row>
    <row r="56" spans="1:6" ht="12.75">
      <c r="A56" s="27" t="s">
        <v>80</v>
      </c>
      <c r="B56" s="7" t="s">
        <v>81</v>
      </c>
      <c r="C56" s="14">
        <v>1</v>
      </c>
      <c r="D56" s="13" t="s">
        <v>82</v>
      </c>
      <c r="E56" s="22">
        <v>33320</v>
      </c>
      <c r="F56" s="22">
        <f t="shared" ref="F56:F57" si="3">(C56*E56)</f>
        <v>33320</v>
      </c>
    </row>
    <row r="57" spans="1:6" ht="19.5" customHeight="1">
      <c r="A57" s="10" t="s">
        <v>83</v>
      </c>
      <c r="B57" s="9"/>
      <c r="C57" s="8"/>
      <c r="D57" s="11"/>
      <c r="E57" s="22"/>
      <c r="F57" s="22">
        <f t="shared" si="3"/>
        <v>0</v>
      </c>
    </row>
    <row r="58" spans="1:6" ht="13.5" customHeight="1">
      <c r="A58" s="66" t="s">
        <v>84</v>
      </c>
      <c r="B58" s="67"/>
      <c r="C58" s="67"/>
      <c r="D58" s="67"/>
      <c r="E58" s="68"/>
      <c r="F58" s="68">
        <f>SUM(F56:F57)</f>
        <v>33320</v>
      </c>
    </row>
    <row r="59" spans="1:6" ht="12" customHeight="1">
      <c r="A59" s="69"/>
      <c r="B59" s="69"/>
      <c r="C59" s="69"/>
      <c r="D59" s="69"/>
      <c r="E59" s="70"/>
      <c r="F59" s="70"/>
    </row>
    <row r="60" spans="1:6" ht="12" customHeight="1">
      <c r="A60" s="71" t="s">
        <v>85</v>
      </c>
      <c r="B60" s="72"/>
      <c r="C60" s="72"/>
      <c r="D60" s="72"/>
      <c r="E60" s="72"/>
      <c r="F60" s="73">
        <f>F25+F39+F52+F58</f>
        <v>2151440</v>
      </c>
    </row>
    <row r="61" spans="1:6" ht="12" customHeight="1">
      <c r="A61" s="74" t="s">
        <v>86</v>
      </c>
      <c r="B61" s="75"/>
      <c r="C61" s="75"/>
      <c r="D61" s="75"/>
      <c r="E61" s="75"/>
      <c r="F61" s="76">
        <f>F60*0.05</f>
        <v>107572</v>
      </c>
    </row>
    <row r="62" spans="1:6" ht="12" customHeight="1">
      <c r="A62" s="77" t="s">
        <v>87</v>
      </c>
      <c r="B62" s="78"/>
      <c r="C62" s="78"/>
      <c r="D62" s="78"/>
      <c r="E62" s="78"/>
      <c r="F62" s="79">
        <f>F61+F60</f>
        <v>2259012</v>
      </c>
    </row>
    <row r="63" spans="1:6" ht="12" customHeight="1">
      <c r="A63" s="74" t="s">
        <v>88</v>
      </c>
      <c r="B63" s="75"/>
      <c r="C63" s="75"/>
      <c r="D63" s="75"/>
      <c r="E63" s="75"/>
      <c r="F63" s="76">
        <f>F11</f>
        <v>2850000</v>
      </c>
    </row>
    <row r="64" spans="1:6" ht="12" customHeight="1">
      <c r="A64" s="80" t="s">
        <v>89</v>
      </c>
      <c r="B64" s="81"/>
      <c r="C64" s="81"/>
      <c r="D64" s="81"/>
      <c r="E64" s="81"/>
      <c r="F64" s="82">
        <f>F63-F62</f>
        <v>590988</v>
      </c>
    </row>
    <row r="65" spans="1:250" ht="12" customHeight="1">
      <c r="A65" s="83" t="s">
        <v>90</v>
      </c>
      <c r="B65" s="84"/>
      <c r="C65" s="84"/>
      <c r="D65" s="84"/>
      <c r="E65" s="84"/>
      <c r="F65" s="85"/>
    </row>
    <row r="66" spans="1:250" ht="12.75" customHeight="1" thickBot="1">
      <c r="A66" s="86"/>
      <c r="B66" s="84"/>
      <c r="C66" s="84"/>
      <c r="D66" s="84"/>
      <c r="E66" s="84"/>
      <c r="F66" s="85"/>
    </row>
    <row r="67" spans="1:250" ht="12" customHeight="1">
      <c r="A67" s="87" t="s">
        <v>91</v>
      </c>
      <c r="B67" s="88"/>
      <c r="C67" s="88"/>
      <c r="D67" s="88"/>
      <c r="E67" s="89"/>
      <c r="F67" s="85"/>
    </row>
    <row r="68" spans="1:250" ht="12" customHeight="1">
      <c r="A68" s="90" t="s">
        <v>92</v>
      </c>
      <c r="B68" s="86"/>
      <c r="C68" s="86"/>
      <c r="D68" s="86"/>
      <c r="E68" s="91"/>
      <c r="F68" s="85"/>
    </row>
    <row r="69" spans="1:250" ht="12" customHeight="1">
      <c r="A69" s="90" t="s">
        <v>93</v>
      </c>
      <c r="B69" s="86"/>
      <c r="C69" s="86"/>
      <c r="D69" s="86"/>
      <c r="E69" s="91"/>
      <c r="F69" s="85"/>
    </row>
    <row r="70" spans="1:250" ht="12" customHeight="1">
      <c r="A70" s="90" t="s">
        <v>94</v>
      </c>
      <c r="B70" s="86"/>
      <c r="C70" s="86"/>
      <c r="D70" s="86"/>
      <c r="E70" s="91"/>
      <c r="F70" s="85"/>
    </row>
    <row r="71" spans="1:250" ht="12" customHeight="1">
      <c r="A71" s="90" t="s">
        <v>95</v>
      </c>
      <c r="B71" s="86"/>
      <c r="C71" s="86"/>
      <c r="D71" s="86"/>
      <c r="E71" s="91"/>
      <c r="F71" s="85"/>
    </row>
    <row r="72" spans="1:250" ht="12" customHeight="1">
      <c r="A72" s="90" t="s">
        <v>96</v>
      </c>
      <c r="B72" s="86"/>
      <c r="C72" s="86"/>
      <c r="D72" s="86"/>
      <c r="E72" s="91"/>
      <c r="F72" s="85"/>
    </row>
    <row r="73" spans="1:250" ht="12.75" customHeight="1" thickBot="1">
      <c r="A73" s="92" t="s">
        <v>97</v>
      </c>
      <c r="B73" s="93"/>
      <c r="C73" s="93"/>
      <c r="D73" s="93"/>
      <c r="E73" s="94"/>
      <c r="F73" s="85"/>
    </row>
    <row r="74" spans="1:250" ht="12.75" customHeight="1">
      <c r="A74" s="86"/>
      <c r="B74" s="86"/>
      <c r="C74" s="86"/>
      <c r="D74" s="86"/>
      <c r="E74" s="86"/>
      <c r="F74" s="85"/>
    </row>
    <row r="75" spans="1:250" ht="15" customHeight="1" thickBot="1">
      <c r="A75" s="141" t="s">
        <v>98</v>
      </c>
      <c r="B75" s="142"/>
      <c r="C75" s="95"/>
      <c r="D75" s="96"/>
      <c r="E75" s="96"/>
      <c r="F75" s="85"/>
    </row>
    <row r="76" spans="1:250" s="103" customFormat="1" ht="12" customHeight="1">
      <c r="A76" s="97" t="s">
        <v>79</v>
      </c>
      <c r="B76" s="98" t="s">
        <v>99</v>
      </c>
      <c r="C76" s="99" t="s">
        <v>100</v>
      </c>
      <c r="D76" s="100"/>
      <c r="E76" s="100"/>
      <c r="F76" s="101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  <c r="BI76" s="102"/>
      <c r="BJ76" s="102"/>
      <c r="BK76" s="102"/>
      <c r="BL76" s="102"/>
      <c r="BM76" s="102"/>
      <c r="BN76" s="102"/>
      <c r="BO76" s="102"/>
      <c r="BP76" s="102"/>
      <c r="BQ76" s="102"/>
      <c r="BR76" s="102"/>
      <c r="BS76" s="102"/>
      <c r="BT76" s="102"/>
      <c r="BU76" s="102"/>
      <c r="BV76" s="102"/>
      <c r="BW76" s="102"/>
      <c r="BX76" s="102"/>
      <c r="BY76" s="102"/>
      <c r="BZ76" s="102"/>
      <c r="CA76" s="102"/>
      <c r="CB76" s="102"/>
      <c r="CC76" s="102"/>
      <c r="CD76" s="102"/>
      <c r="CE76" s="102"/>
      <c r="CF76" s="102"/>
      <c r="CG76" s="102"/>
      <c r="CH76" s="102"/>
      <c r="CI76" s="102"/>
      <c r="CJ76" s="102"/>
      <c r="CK76" s="102"/>
      <c r="CL76" s="102"/>
      <c r="CM76" s="102"/>
      <c r="CN76" s="102"/>
      <c r="CO76" s="102"/>
      <c r="CP76" s="102"/>
      <c r="CQ76" s="102"/>
      <c r="CR76" s="102"/>
      <c r="CS76" s="102"/>
      <c r="CT76" s="102"/>
      <c r="CU76" s="102"/>
      <c r="CV76" s="102"/>
      <c r="CW76" s="102"/>
      <c r="CX76" s="102"/>
      <c r="CY76" s="102"/>
      <c r="CZ76" s="102"/>
      <c r="DA76" s="102"/>
      <c r="DB76" s="102"/>
      <c r="DC76" s="102"/>
      <c r="DD76" s="102"/>
      <c r="DE76" s="102"/>
      <c r="DF76" s="102"/>
      <c r="DG76" s="102"/>
      <c r="DH76" s="102"/>
      <c r="DI76" s="102"/>
      <c r="DJ76" s="102"/>
      <c r="DK76" s="102"/>
      <c r="DL76" s="102"/>
      <c r="DM76" s="102"/>
      <c r="DN76" s="102"/>
      <c r="DO76" s="102"/>
      <c r="DP76" s="102"/>
      <c r="DQ76" s="102"/>
      <c r="DR76" s="102"/>
      <c r="DS76" s="102"/>
      <c r="DT76" s="102"/>
      <c r="DU76" s="102"/>
      <c r="DV76" s="102"/>
      <c r="DW76" s="102"/>
      <c r="DX76" s="102"/>
      <c r="DY76" s="102"/>
      <c r="DZ76" s="102"/>
      <c r="EA76" s="102"/>
      <c r="EB76" s="102"/>
      <c r="EC76" s="102"/>
      <c r="ED76" s="102"/>
      <c r="EE76" s="102"/>
      <c r="EF76" s="102"/>
      <c r="EG76" s="102"/>
      <c r="EH76" s="102"/>
      <c r="EI76" s="102"/>
      <c r="EJ76" s="102"/>
      <c r="EK76" s="102"/>
      <c r="EL76" s="102"/>
      <c r="EM76" s="102"/>
      <c r="EN76" s="102"/>
      <c r="EO76" s="102"/>
      <c r="EP76" s="102"/>
      <c r="EQ76" s="102"/>
      <c r="ER76" s="102"/>
      <c r="ES76" s="102"/>
      <c r="ET76" s="102"/>
      <c r="EU76" s="102"/>
      <c r="EV76" s="102"/>
      <c r="EW76" s="102"/>
      <c r="EX76" s="102"/>
      <c r="EY76" s="102"/>
      <c r="EZ76" s="102"/>
      <c r="FA76" s="102"/>
      <c r="FB76" s="102"/>
      <c r="FC76" s="102"/>
      <c r="FD76" s="102"/>
      <c r="FE76" s="102"/>
      <c r="FF76" s="102"/>
      <c r="FG76" s="102"/>
      <c r="FH76" s="102"/>
      <c r="FI76" s="102"/>
      <c r="FJ76" s="102"/>
      <c r="FK76" s="102"/>
      <c r="FL76" s="102"/>
      <c r="FM76" s="102"/>
      <c r="FN76" s="102"/>
      <c r="FO76" s="102"/>
      <c r="FP76" s="102"/>
      <c r="FQ76" s="102"/>
      <c r="FR76" s="102"/>
      <c r="FS76" s="102"/>
      <c r="FT76" s="102"/>
      <c r="FU76" s="102"/>
      <c r="FV76" s="102"/>
      <c r="FW76" s="102"/>
      <c r="FX76" s="102"/>
      <c r="FY76" s="102"/>
      <c r="FZ76" s="102"/>
      <c r="GA76" s="102"/>
      <c r="GB76" s="102"/>
      <c r="GC76" s="102"/>
      <c r="GD76" s="102"/>
      <c r="GE76" s="102"/>
      <c r="GF76" s="102"/>
      <c r="GG76" s="102"/>
      <c r="GH76" s="102"/>
      <c r="GI76" s="102"/>
      <c r="GJ76" s="102"/>
      <c r="GK76" s="102"/>
      <c r="GL76" s="102"/>
      <c r="GM76" s="102"/>
      <c r="GN76" s="102"/>
      <c r="GO76" s="102"/>
      <c r="GP76" s="102"/>
      <c r="GQ76" s="102"/>
      <c r="GR76" s="102"/>
      <c r="GS76" s="102"/>
      <c r="GT76" s="102"/>
      <c r="GU76" s="102"/>
      <c r="GV76" s="102"/>
      <c r="GW76" s="102"/>
      <c r="GX76" s="102"/>
      <c r="GY76" s="102"/>
      <c r="GZ76" s="102"/>
      <c r="HA76" s="102"/>
      <c r="HB76" s="102"/>
      <c r="HC76" s="102"/>
      <c r="HD76" s="102"/>
      <c r="HE76" s="102"/>
      <c r="HF76" s="102"/>
      <c r="HG76" s="102"/>
      <c r="HH76" s="102"/>
      <c r="HI76" s="102"/>
      <c r="HJ76" s="102"/>
      <c r="HK76" s="102"/>
      <c r="HL76" s="102"/>
      <c r="HM76" s="102"/>
      <c r="HN76" s="102"/>
      <c r="HO76" s="102"/>
      <c r="HP76" s="102"/>
      <c r="HQ76" s="102"/>
      <c r="HR76" s="102"/>
      <c r="HS76" s="102"/>
      <c r="HT76" s="102"/>
      <c r="HU76" s="102"/>
      <c r="HV76" s="102"/>
      <c r="HW76" s="102"/>
      <c r="HX76" s="102"/>
      <c r="HY76" s="102"/>
      <c r="HZ76" s="102"/>
      <c r="IA76" s="102"/>
      <c r="IB76" s="102"/>
      <c r="IC76" s="102"/>
      <c r="ID76" s="102"/>
      <c r="IE76" s="102"/>
      <c r="IF76" s="102"/>
      <c r="IG76" s="102"/>
      <c r="IH76" s="102"/>
      <c r="II76" s="102"/>
      <c r="IJ76" s="102"/>
      <c r="IK76" s="102"/>
      <c r="IL76" s="102"/>
      <c r="IM76" s="102"/>
      <c r="IN76" s="102"/>
      <c r="IO76" s="102"/>
      <c r="IP76" s="102"/>
    </row>
    <row r="77" spans="1:250" ht="12" customHeight="1">
      <c r="A77" s="104" t="s">
        <v>101</v>
      </c>
      <c r="B77" s="140">
        <v>150000</v>
      </c>
      <c r="C77" s="105">
        <f>(B77/B83)</f>
        <v>0.11418766514391071</v>
      </c>
      <c r="D77" s="96"/>
      <c r="E77" s="96"/>
      <c r="F77" s="85"/>
    </row>
    <row r="78" spans="1:250" ht="12" customHeight="1">
      <c r="A78" s="104" t="s">
        <v>102</v>
      </c>
      <c r="B78" s="140">
        <v>0</v>
      </c>
      <c r="C78" s="105">
        <v>0</v>
      </c>
      <c r="D78" s="96"/>
      <c r="E78" s="96"/>
      <c r="F78" s="85"/>
    </row>
    <row r="79" spans="1:250" ht="12" customHeight="1">
      <c r="A79" s="104" t="s">
        <v>103</v>
      </c>
      <c r="B79" s="140">
        <v>356100</v>
      </c>
      <c r="C79" s="105">
        <f>(B79/B83)</f>
        <v>0.27108151705164402</v>
      </c>
      <c r="D79" s="96"/>
      <c r="E79" s="96"/>
      <c r="F79" s="85"/>
    </row>
    <row r="80" spans="1:250" ht="12" customHeight="1">
      <c r="A80" s="104" t="s">
        <v>59</v>
      </c>
      <c r="B80" s="140">
        <v>632473</v>
      </c>
      <c r="C80" s="105">
        <f>(B80/B83)</f>
        <v>0.48147076757709761</v>
      </c>
      <c r="D80" s="96"/>
      <c r="E80" s="96"/>
      <c r="F80" s="85"/>
    </row>
    <row r="81" spans="1:6" ht="12" customHeight="1">
      <c r="A81" s="104" t="s">
        <v>104</v>
      </c>
      <c r="B81" s="140">
        <v>112500</v>
      </c>
      <c r="C81" s="105">
        <f>(B81/B83)</f>
        <v>8.5640748857933033E-2</v>
      </c>
      <c r="D81" s="106"/>
      <c r="E81" s="106"/>
      <c r="F81" s="85"/>
    </row>
    <row r="82" spans="1:6" ht="12" customHeight="1">
      <c r="A82" s="104" t="s">
        <v>105</v>
      </c>
      <c r="B82" s="140">
        <v>62554</v>
      </c>
      <c r="C82" s="105">
        <f>(B82/B83)</f>
        <v>4.7619301369414606E-2</v>
      </c>
      <c r="D82" s="106"/>
      <c r="E82" s="106"/>
      <c r="F82" s="85"/>
    </row>
    <row r="83" spans="1:6" ht="12.75" customHeight="1" thickBot="1">
      <c r="A83" s="107" t="s">
        <v>106</v>
      </c>
      <c r="B83" s="138">
        <f>SUM(B77:B82)</f>
        <v>1313627</v>
      </c>
      <c r="C83" s="108">
        <f>SUM(C77:C82)</f>
        <v>1</v>
      </c>
      <c r="D83" s="106"/>
      <c r="E83" s="106"/>
      <c r="F83" s="85"/>
    </row>
    <row r="84" spans="1:6" ht="12" customHeight="1">
      <c r="A84" s="86"/>
      <c r="B84" s="84"/>
      <c r="C84" s="84"/>
      <c r="D84" s="84"/>
      <c r="E84" s="84"/>
      <c r="F84" s="85"/>
    </row>
    <row r="85" spans="1:6" ht="12.75" customHeight="1">
      <c r="A85" s="33"/>
      <c r="B85" s="84"/>
      <c r="C85" s="84"/>
      <c r="D85" s="84"/>
      <c r="E85" s="84"/>
      <c r="F85" s="85"/>
    </row>
    <row r="86" spans="1:6" ht="12" customHeight="1" thickBot="1">
      <c r="A86" s="109"/>
      <c r="B86" s="110" t="s">
        <v>107</v>
      </c>
      <c r="C86" s="111"/>
      <c r="D86" s="112"/>
      <c r="E86" s="113"/>
      <c r="F86" s="85"/>
    </row>
    <row r="87" spans="1:6" ht="12" customHeight="1">
      <c r="A87" s="114" t="s">
        <v>108</v>
      </c>
      <c r="B87" s="136">
        <v>4500</v>
      </c>
      <c r="C87" s="136">
        <v>4800</v>
      </c>
      <c r="D87" s="137">
        <v>5000</v>
      </c>
      <c r="E87" s="115"/>
      <c r="F87" s="116"/>
    </row>
    <row r="88" spans="1:6" ht="13.5" thickBot="1">
      <c r="A88" s="117" t="s">
        <v>109</v>
      </c>
      <c r="B88" s="138">
        <f>(F62/B87)</f>
        <v>502.00266666666664</v>
      </c>
      <c r="C88" s="138">
        <f>(F62/C87)</f>
        <v>470.6275</v>
      </c>
      <c r="D88" s="139">
        <f>(F62/D87)</f>
        <v>451.80239999999998</v>
      </c>
      <c r="E88" s="115"/>
      <c r="F88" s="116"/>
    </row>
    <row r="89" spans="1:6" ht="15.6" customHeight="1">
      <c r="A89" s="83" t="s">
        <v>110</v>
      </c>
      <c r="B89" s="86"/>
      <c r="C89" s="86"/>
      <c r="D89" s="86"/>
      <c r="E89" s="86"/>
      <c r="F89" s="86"/>
    </row>
  </sheetData>
  <mergeCells count="15">
    <mergeCell ref="A75:B75"/>
    <mergeCell ref="D12:E12"/>
    <mergeCell ref="D10:E10"/>
    <mergeCell ref="D9:E9"/>
    <mergeCell ref="D8:E8"/>
    <mergeCell ref="D13:E13"/>
    <mergeCell ref="D14:E14"/>
    <mergeCell ref="A16:F16"/>
    <mergeCell ref="A43:F43"/>
    <mergeCell ref="A47:F47"/>
    <mergeCell ref="A18:F18"/>
    <mergeCell ref="A27:F27"/>
    <mergeCell ref="A32:F32"/>
    <mergeCell ref="A41:F41"/>
    <mergeCell ref="A54:F54"/>
  </mergeCells>
  <pageMargins left="0.748031" right="0.748031" top="0.98425200000000002" bottom="0.98425200000000002" header="0" footer="0"/>
  <pageSetup scale="9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2022-06-23T20:42:08Z</dcterms:modified>
  <cp:category/>
  <cp:contentStatus/>
</cp:coreProperties>
</file>